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/Users/instuctional/Desktop/"/>
    </mc:Choice>
  </mc:AlternateContent>
  <xr:revisionPtr revIDLastSave="0" documentId="8_{1B417201-51C4-B54E-A4DA-F65BEEAE55CA}" xr6:coauthVersionLast="36" xr6:coauthVersionMax="36" xr10:uidLastSave="{00000000-0000-0000-0000-000000000000}"/>
  <bookViews>
    <workbookView xWindow="0" yWindow="460" windowWidth="28800" windowHeight="17540" xr2:uid="{00000000-000D-0000-FFFF-FFFF00000000}"/>
  </bookViews>
  <sheets>
    <sheet name="Annual Resource Allocation List" sheetId="5" r:id="rId1"/>
    <sheet name="Emergency Requests" sheetId="4" r:id="rId2"/>
    <sheet name="Big Ticket Item List" sheetId="2" r:id="rId3"/>
  </sheets>
  <definedNames>
    <definedName name="_xlnm.Print_Area" localSheetId="1">'Emergency Requests'!$B$2:$R$8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5" l="1"/>
  <c r="O18" i="5" s="1"/>
  <c r="L17" i="5"/>
  <c r="O17" i="5" s="1"/>
  <c r="L16" i="5" l="1"/>
  <c r="O16" i="5" s="1"/>
  <c r="L15" i="5"/>
  <c r="O15" i="5" s="1"/>
  <c r="L14" i="5"/>
  <c r="O14" i="5" s="1"/>
  <c r="L12" i="5"/>
  <c r="O11" i="5"/>
  <c r="L11" i="5"/>
  <c r="M8" i="5"/>
  <c r="L10" i="5"/>
  <c r="O10" i="5" s="1"/>
  <c r="L9" i="5"/>
  <c r="O9" i="5"/>
  <c r="O12" i="5"/>
  <c r="L13" i="5"/>
  <c r="O13" i="5" s="1"/>
  <c r="L8" i="5"/>
  <c r="O8" i="5"/>
  <c r="O7" i="5"/>
  <c r="L7" i="5"/>
  <c r="M7" i="5"/>
  <c r="O6" i="5"/>
  <c r="L6" i="5"/>
  <c r="O31" i="5" l="1"/>
  <c r="O12" i="2"/>
  <c r="K8" i="4"/>
  <c r="N8" i="4"/>
  <c r="K7" i="4"/>
  <c r="N7" i="4"/>
  <c r="K6" i="4"/>
  <c r="N6" i="4"/>
  <c r="S9" i="4"/>
  <c r="R9" i="4"/>
  <c r="Q9" i="4"/>
  <c r="P9" i="4"/>
  <c r="O9" i="4"/>
  <c r="N9" i="4"/>
</calcChain>
</file>

<file path=xl/sharedStrings.xml><?xml version="1.0" encoding="utf-8"?>
<sst xmlns="http://schemas.openxmlformats.org/spreadsheetml/2006/main" count="163" uniqueCount="81">
  <si>
    <t>De Anza College: Instructional Planning and Budget Team</t>
  </si>
  <si>
    <r>
      <t xml:space="preserve">RESOURCE REQUEST LIST 2019-20   </t>
    </r>
    <r>
      <rPr>
        <b/>
        <u/>
        <sz val="9"/>
        <color indexed="8"/>
        <rFont val="Times New Roman"/>
        <family val="1"/>
      </rPr>
      <t xml:space="preserve">Department/Division:         </t>
    </r>
    <r>
      <rPr>
        <b/>
        <sz val="9"/>
        <color indexed="8"/>
        <rFont val="Times New Roman"/>
        <family val="1"/>
      </rPr>
      <t xml:space="preserve">          _______________</t>
    </r>
    <r>
      <rPr>
        <b/>
        <u/>
        <sz val="9"/>
        <color indexed="8"/>
        <rFont val="Times New Roman"/>
        <family val="1"/>
      </rPr>
      <t xml:space="preserve">    Name of Point of Contact:</t>
    </r>
    <r>
      <rPr>
        <b/>
        <sz val="9"/>
        <color indexed="8"/>
        <rFont val="Times New Roman"/>
        <family val="1"/>
      </rPr>
      <t xml:space="preserve"> </t>
    </r>
    <r>
      <rPr>
        <sz val="9"/>
        <color indexed="8"/>
        <rFont val="Times New Roman"/>
        <family val="1"/>
      </rPr>
      <t>____________</t>
    </r>
  </si>
  <si>
    <r>
      <rPr>
        <b/>
        <u/>
        <sz val="9"/>
        <color indexed="8"/>
        <rFont val="Times New Roman"/>
        <family val="1"/>
      </rPr>
      <t>I</t>
    </r>
    <r>
      <rPr>
        <b/>
        <sz val="9"/>
        <color indexed="8"/>
        <rFont val="Times New Roman"/>
        <family val="1"/>
      </rPr>
      <t xml:space="preserve">nstructions:  Each Department/Program must provide an instructional equipment request list each year.  A Division priority list should be developed by working within your Division processes.
Items you do not have to list: 
1) computer and furniture requests that are already on a college refresh schedule or items that already exist in classrooms, offices, conference rooms etc.  
2) office supplies or items normally covered by operational ”B” budget.
Items that should be listed:  All instructional equipment items with a subtotal value of  $100 or more per individual item that do not fall within #1 or #2 above.
Note: The items should provide programmatic support for student learning and </t>
    </r>
    <r>
      <rPr>
        <b/>
        <u/>
        <sz val="9"/>
        <color indexed="8"/>
        <rFont val="Times New Roman"/>
        <family val="1"/>
      </rPr>
      <t>must</t>
    </r>
    <r>
      <rPr>
        <b/>
        <sz val="9"/>
        <color indexed="8"/>
        <rFont val="Times New Roman"/>
        <family val="1"/>
      </rPr>
      <t xml:space="preserve"> be included as a part of the Program Review submitted in Spring 2019. If there is an emergency item needed that was not on the Program Review, then list that on sheet 2 titled “Emergency Requests”.</t>
    </r>
    <r>
      <rPr>
        <b/>
        <sz val="9"/>
        <color indexed="10"/>
        <rFont val="Times New Roman"/>
        <family val="1"/>
      </rPr>
      <t xml:space="preserve">
</t>
    </r>
    <r>
      <rPr>
        <b/>
        <sz val="9"/>
        <color indexed="8"/>
        <rFont val="Times New Roman"/>
        <family val="1"/>
      </rPr>
      <t xml:space="preserve">Priorities: </t>
    </r>
    <r>
      <rPr>
        <b/>
        <sz val="9"/>
        <color indexed="10"/>
        <rFont val="Times New Roman"/>
        <family val="1"/>
      </rPr>
      <t>Critical:</t>
    </r>
    <r>
      <rPr>
        <b/>
        <sz val="9"/>
        <color indexed="8"/>
        <rFont val="Times New Roman"/>
        <family val="1"/>
      </rPr>
      <t xml:space="preserve"> Courses and/or program cannot run without it; </t>
    </r>
    <r>
      <rPr>
        <b/>
        <sz val="9"/>
        <color indexed="10"/>
        <rFont val="Times New Roman"/>
        <family val="1"/>
      </rPr>
      <t>Needed</t>
    </r>
    <r>
      <rPr>
        <b/>
        <sz val="9"/>
        <color indexed="8"/>
        <rFont val="Times New Roman"/>
        <family val="1"/>
      </rPr>
      <t xml:space="preserve">: Necessary in 1 - 2 yearsNecessary for the regular functions of the program (i.e., replenishing supply items, replacement aging equipment) -- will cause program delays or changes in course scheduling if not provided ; </t>
    </r>
    <r>
      <rPr>
        <b/>
        <sz val="9"/>
        <color indexed="10"/>
        <rFont val="Times New Roman"/>
        <family val="1"/>
      </rPr>
      <t>Desirable:</t>
    </r>
    <r>
      <rPr>
        <b/>
        <sz val="9"/>
        <color indexed="8"/>
        <rFont val="Times New Roman"/>
        <family val="1"/>
      </rPr>
      <t xml:space="preserve"> Requested as part of program growth or innovation </t>
    </r>
    <r>
      <rPr>
        <b/>
        <u/>
        <sz val="9"/>
        <color indexed="8"/>
        <rFont val="Times New Roman"/>
        <family val="1"/>
      </rPr>
      <t xml:space="preserve">
</t>
    </r>
    <r>
      <rPr>
        <sz val="9"/>
        <color indexed="8"/>
        <rFont val="Times New Roman"/>
        <family val="1"/>
      </rPr>
      <t xml:space="preserve">
</t>
    </r>
  </si>
  <si>
    <t>To be completed by  IPBT</t>
  </si>
  <si>
    <t>Other/Notes</t>
  </si>
  <si>
    <t xml:space="preserve">
Department</t>
  </si>
  <si>
    <t>Priority: Critical, Needed, Desirable</t>
  </si>
  <si>
    <r>
      <t xml:space="preserve">Category:
</t>
    </r>
    <r>
      <rPr>
        <sz val="9"/>
        <rFont val="Times New Roman"/>
        <family val="1"/>
      </rPr>
      <t>Equipment,
Facility, or
Other</t>
    </r>
  </si>
  <si>
    <t xml:space="preserve">Item(please remember, the subtotal value must be over $100) </t>
  </si>
  <si>
    <t>Enter Justification</t>
  </si>
  <si>
    <t>Section of APRU it is listed in (e.g. V.E.1 or V.F.1)</t>
  </si>
  <si>
    <t>Infra-structure needed? Yes/No</t>
  </si>
  <si>
    <t xml:space="preserve">New Item or Replacement N/Rp </t>
  </si>
  <si>
    <t>Life Expectancy of  item (years)</t>
  </si>
  <si>
    <t>Per Item Cost</t>
  </si>
  <si>
    <t>Quantity</t>
  </si>
  <si>
    <t>Subtotal</t>
  </si>
  <si>
    <t>Tax
9.00%</t>
  </si>
  <si>
    <t>Shipping</t>
  </si>
  <si>
    <t>Total Cost</t>
  </si>
  <si>
    <t>Lottery</t>
  </si>
  <si>
    <t>Instructional Equipment Funding</t>
  </si>
  <si>
    <t>Strong Workforce Funds</t>
  </si>
  <si>
    <t>Perkins Funds</t>
  </si>
  <si>
    <t>Facilities</t>
  </si>
  <si>
    <t>CTE</t>
  </si>
  <si>
    <t>Needed</t>
  </si>
  <si>
    <t>Staff</t>
  </si>
  <si>
    <t>Coordinator for Career Center - Program Coordinator II (C-52) 12 months</t>
  </si>
  <si>
    <t>To manage the career center, internship, workshops, CTE tours and workforce development workshops</t>
  </si>
  <si>
    <t>New</t>
  </si>
  <si>
    <t>$71,334 (salary)/$32,500 (benefits)</t>
  </si>
  <si>
    <t>Critical</t>
  </si>
  <si>
    <t>Equipment</t>
  </si>
  <si>
    <t>Laptop - Apple 16 Macbook Pro with accessories</t>
  </si>
  <si>
    <t>Department laptop resource for outreach activities and student support assistance</t>
  </si>
  <si>
    <t>Miroir HD Pro Projector- M220</t>
  </si>
  <si>
    <t xml:space="preserve">Projector to conduct outreach presentations in the community </t>
  </si>
  <si>
    <t>Evaluation Specialist (part-time) - Noncredit Programs - (C-49) 12 months @50%</t>
  </si>
  <si>
    <t>Noncredit certificate and evaluation process - Part-time staff member to be housed with A&amp;R</t>
  </si>
  <si>
    <t>$33,144 (salary)/$15,000 (benefits)</t>
  </si>
  <si>
    <t>Desirable</t>
  </si>
  <si>
    <t>Software/subscription</t>
  </si>
  <si>
    <t>CATEMA</t>
  </si>
  <si>
    <t>Software program used to main accurate records of students who pursue CTE "Credit by Exam" options. It is also a system to award, document, and track "Credit by Exam." (First year cost would be $2,300 (1800+500 set up fee and 2 hour orientaion for admin), plus any desired webinar training. Each subsequent year cost would be $1,800. )</t>
  </si>
  <si>
    <t>Other</t>
  </si>
  <si>
    <t>CATEMA User Training</t>
  </si>
  <si>
    <t>2 Hour CATEMA user training</t>
  </si>
  <si>
    <t>Technician to assist with Noncredit and CTE curriculum implemenation - Senior Technician (C-50) 12 months</t>
  </si>
  <si>
    <t>$67,866(salary)/$27,500 (benefits)</t>
  </si>
  <si>
    <t>Software/Subscription</t>
  </si>
  <si>
    <t>Handshake Software</t>
  </si>
  <si>
    <t>Replacing College Centeral Network subscription with more widely used application for employement connection with students and emplyers (One time implemenation fee $2,500 + anual subscription fee $14,500)</t>
  </si>
  <si>
    <t>Replacement</t>
  </si>
  <si>
    <t>CTE Outreach and Marketing Materials</t>
  </si>
  <si>
    <t>CTE marketing materials to advertise the college programs and student appreciation materials</t>
  </si>
  <si>
    <t>N/RP</t>
  </si>
  <si>
    <t>CTE Coference and Tours</t>
  </si>
  <si>
    <t>Expenses cover high school, adult or special population tours, transportaion, food, etc</t>
  </si>
  <si>
    <t>New CTE Initiatives</t>
  </si>
  <si>
    <t>CTE program initiative expenses to meet local, state and federal guidelines</t>
  </si>
  <si>
    <t>Conference and Training</t>
  </si>
  <si>
    <t>Attend coferences and training to learn and implement new initiatives</t>
  </si>
  <si>
    <t>Materials and Supplies</t>
  </si>
  <si>
    <t>Materials and supplies for CTE Office</t>
  </si>
  <si>
    <t>Total Requests</t>
  </si>
  <si>
    <t xml:space="preserve">  </t>
  </si>
  <si>
    <r>
      <rPr>
        <b/>
        <sz val="12"/>
        <color indexed="8"/>
        <rFont val="Calibri"/>
        <family val="2"/>
      </rPr>
      <t xml:space="preserve">EMERGENCY REQUESTS  LIST </t>
    </r>
    <r>
      <rPr>
        <b/>
        <sz val="10"/>
        <color indexed="8"/>
        <rFont val="Calibri"/>
        <family val="2"/>
      </rPr>
      <t xml:space="preserve">    Department/Division:  </t>
    </r>
    <r>
      <rPr>
        <b/>
        <u/>
        <sz val="10"/>
        <color indexed="8"/>
        <rFont val="Calibri"/>
        <family val="2"/>
      </rPr>
      <t xml:space="preserve">                                    </t>
    </r>
    <r>
      <rPr>
        <b/>
        <sz val="10"/>
        <color indexed="8"/>
        <rFont val="Calibri"/>
        <family val="2"/>
      </rPr>
      <t>____________    Name of Point of Contact: ____________________________</t>
    </r>
  </si>
  <si>
    <r>
      <rPr>
        <b/>
        <u/>
        <sz val="10"/>
        <color indexed="8"/>
        <rFont val="Calibri"/>
        <family val="2"/>
      </rPr>
      <t>Instructions:</t>
    </r>
    <r>
      <rPr>
        <sz val="10"/>
        <color indexed="8"/>
        <rFont val="Calibri"/>
        <family val="2"/>
      </rPr>
      <t xml:space="preserve">   This page for emergency requests such as a piece of equipment that broke unexpectedly. </t>
    </r>
  </si>
  <si>
    <t>Division/
Department</t>
  </si>
  <si>
    <r>
      <t>Priority</t>
    </r>
    <r>
      <rPr>
        <b/>
        <sz val="12"/>
        <color indexed="10"/>
        <rFont val="Times New Roman"/>
        <family val="1"/>
      </rPr>
      <t xml:space="preserve"> Critical, Needed, Desirable</t>
    </r>
  </si>
  <si>
    <r>
      <t xml:space="preserve">Item </t>
    </r>
    <r>
      <rPr>
        <b/>
        <sz val="10"/>
        <color indexed="10"/>
        <rFont val="Calibri"/>
        <family val="2"/>
      </rPr>
      <t xml:space="preserve">including why it was not included as a resource request </t>
    </r>
  </si>
  <si>
    <t>How Many?</t>
  </si>
  <si>
    <t>TOTALS</t>
  </si>
  <si>
    <t xml:space="preserve">INSTRUCTIONAL EQUIPMENT LIST Spring '19  </t>
  </si>
  <si>
    <r>
      <t xml:space="preserve"> </t>
    </r>
    <r>
      <rPr>
        <b/>
        <u/>
        <sz val="12"/>
        <color indexed="8"/>
        <rFont val="Calibri"/>
        <family val="2"/>
      </rPr>
      <t xml:space="preserve">Department/Division: </t>
    </r>
    <r>
      <rPr>
        <b/>
        <sz val="12"/>
        <color indexed="8"/>
        <rFont val="Calibri"/>
        <family val="2"/>
      </rPr>
      <t xml:space="preserve">                                               </t>
    </r>
    <r>
      <rPr>
        <b/>
        <u/>
        <sz val="12"/>
        <color indexed="8"/>
        <rFont val="Calibri"/>
        <family val="2"/>
      </rPr>
      <t xml:space="preserve">_______________    Name of Point of Contact: ___________________                                              </t>
    </r>
    <r>
      <rPr>
        <u/>
        <sz val="10"/>
        <color indexed="8"/>
        <rFont val="Calibri"/>
        <family val="2"/>
      </rPr>
      <t xml:space="preserve"> writer's name</t>
    </r>
    <r>
      <rPr>
        <b/>
        <sz val="12"/>
        <color indexed="8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(</t>
    </r>
    <r>
      <rPr>
        <b/>
        <sz val="11"/>
        <color indexed="8"/>
        <rFont val="Calibri"/>
        <family val="2"/>
      </rPr>
      <t>Large Value Items that are structurally necessary for program improvement or continuation and cost more then $100,000 per single item</t>
    </r>
    <r>
      <rPr>
        <b/>
        <sz val="12"/>
        <color indexed="8"/>
        <rFont val="Calibri"/>
        <family val="2"/>
      </rPr>
      <t>)</t>
    </r>
  </si>
  <si>
    <r>
      <rPr>
        <b/>
        <u/>
        <sz val="10"/>
        <color indexed="8"/>
        <rFont val="Calibri"/>
        <family val="2"/>
      </rPr>
      <t>Instructions:</t>
    </r>
    <r>
      <rPr>
        <sz val="10"/>
        <color indexed="8"/>
        <rFont val="Calibri"/>
        <family val="2"/>
      </rPr>
      <t xml:space="preserve">  Use this list for large ticket items (even if you don't have an estimated cost of the item.  Examples of "big ticket items" are things like a Planetarium Projector (valued at approximately $400,000), Bleachers for Gymnasium (estimated cost unknown), Electronic Garage Door for Automotive Technology Garage, Stadium Bleacher for Football Field, etc.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indexed="8"/>
        <rFont val="Calibri"/>
        <family val="2"/>
      </rPr>
      <t>This list should be sent to your Dean when you submit your APRU.</t>
    </r>
  </si>
  <si>
    <t>Division of Business, Computer Science, and Applied Technologies</t>
  </si>
  <si>
    <t>Priority Critical, Needed, Desirable</t>
  </si>
  <si>
    <t xml:space="preserve">Currently going for bid under current allocation of  2018-19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</si>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</sst>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_([$$-409]* #,##0.00_);_([$$-409]* \(#,##0.00\);_([$$-409]* &quot;-&quot;??_);_(@_)"/>
  </numFmts>
  <fonts count="31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8"/>
      <name val="Calibri"/>
      <family val="2"/>
    </font>
    <font>
      <b/>
      <u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u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10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9"/>
      <color indexed="8"/>
      <name val="Times New Roman"/>
      <family val="1"/>
    </font>
    <font>
      <b/>
      <sz val="9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8"/>
      <color theme="1"/>
      <name val="Times New Roman"/>
      <family val="1"/>
    </font>
    <font>
      <sz val="9"/>
      <color rgb="FF1F497D"/>
      <name val="Times New Roman"/>
    </font>
    <font>
      <sz val="9"/>
      <color rgb="FF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</cellStyleXfs>
  <cellXfs count="135">
    <xf numFmtId="0" fontId="0" fillId="0" borderId="0" xfId="0"/>
    <xf numFmtId="0" fontId="20" fillId="0" borderId="0" xfId="0" applyFont="1"/>
    <xf numFmtId="0" fontId="20" fillId="0" borderId="0" xfId="0" applyFont="1"/>
    <xf numFmtId="0" fontId="21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164" fontId="20" fillId="0" borderId="1" xfId="0" applyNumberFormat="1" applyFont="1" applyBorder="1"/>
    <xf numFmtId="0" fontId="21" fillId="0" borderId="2" xfId="0" applyFont="1" applyBorder="1" applyAlignment="1">
      <alignment horizontal="center" vertical="center" wrapText="1"/>
    </xf>
    <xf numFmtId="0" fontId="20" fillId="0" borderId="3" xfId="0" applyFont="1" applyBorder="1"/>
    <xf numFmtId="0" fontId="20" fillId="0" borderId="4" xfId="0" applyFont="1" applyBorder="1" applyAlignment="1">
      <alignment vertical="top" wrapText="1"/>
    </xf>
    <xf numFmtId="0" fontId="20" fillId="0" borderId="4" xfId="0" applyFont="1" applyBorder="1" applyAlignment="1">
      <alignment vertical="top"/>
    </xf>
    <xf numFmtId="0" fontId="20" fillId="0" borderId="2" xfId="0" applyFont="1" applyBorder="1"/>
    <xf numFmtId="0" fontId="21" fillId="0" borderId="0" xfId="0" applyFont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65" fontId="21" fillId="0" borderId="6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21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/>
    <xf numFmtId="164" fontId="23" fillId="0" borderId="2" xfId="0" applyNumberFormat="1" applyFont="1" applyBorder="1" applyAlignment="1">
      <alignment horizontal="left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left" vertical="center"/>
    </xf>
    <xf numFmtId="0" fontId="20" fillId="0" borderId="13" xfId="0" applyFont="1" applyBorder="1"/>
    <xf numFmtId="0" fontId="24" fillId="0" borderId="14" xfId="0" applyFont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vertical="top" wrapText="1"/>
    </xf>
    <xf numFmtId="164" fontId="23" fillId="0" borderId="17" xfId="0" applyNumberFormat="1" applyFont="1" applyBorder="1" applyAlignment="1">
      <alignment horizontal="left" vertical="center"/>
    </xf>
    <xf numFmtId="164" fontId="23" fillId="0" borderId="18" xfId="0" applyNumberFormat="1" applyFont="1" applyBorder="1" applyAlignment="1">
      <alignment horizontal="left" vertical="center"/>
    </xf>
    <xf numFmtId="0" fontId="20" fillId="0" borderId="19" xfId="0" applyFont="1" applyBorder="1"/>
    <xf numFmtId="0" fontId="20" fillId="0" borderId="20" xfId="0" applyFont="1" applyBorder="1" applyAlignment="1">
      <alignment vertical="top" wrapText="1"/>
    </xf>
    <xf numFmtId="164" fontId="20" fillId="0" borderId="12" xfId="0" applyNumberFormat="1" applyFont="1" applyBorder="1"/>
    <xf numFmtId="0" fontId="24" fillId="0" borderId="0" xfId="0" applyFont="1" applyAlignment="1">
      <alignment vertical="center"/>
    </xf>
    <xf numFmtId="0" fontId="24" fillId="2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164" fontId="24" fillId="0" borderId="2" xfId="1" applyFont="1" applyBorder="1" applyAlignment="1">
      <alignment vertical="center"/>
    </xf>
    <xf numFmtId="0" fontId="24" fillId="0" borderId="2" xfId="0" applyFont="1" applyBorder="1" applyAlignment="1">
      <alignment vertical="top" wrapText="1"/>
    </xf>
    <xf numFmtId="0" fontId="24" fillId="0" borderId="2" xfId="0" applyFont="1" applyBorder="1" applyAlignment="1">
      <alignment vertical="top"/>
    </xf>
    <xf numFmtId="0" fontId="24" fillId="0" borderId="2" xfId="0" applyFont="1" applyBorder="1" applyAlignment="1">
      <alignment horizontal="center"/>
    </xf>
    <xf numFmtId="164" fontId="24" fillId="0" borderId="2" xfId="1" applyFont="1" applyBorder="1"/>
    <xf numFmtId="0" fontId="24" fillId="0" borderId="2" xfId="0" applyFont="1" applyFill="1" applyBorder="1" applyAlignment="1">
      <alignment horizontal="center"/>
    </xf>
    <xf numFmtId="165" fontId="26" fillId="0" borderId="0" xfId="0" applyNumberFormat="1" applyFont="1" applyAlignment="1">
      <alignment vertical="center"/>
    </xf>
    <xf numFmtId="165" fontId="24" fillId="0" borderId="2" xfId="0" applyNumberFormat="1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vertical="center"/>
    </xf>
    <xf numFmtId="165" fontId="26" fillId="0" borderId="2" xfId="0" applyNumberFormat="1" applyFont="1" applyBorder="1" applyAlignment="1">
      <alignment vertical="center"/>
    </xf>
    <xf numFmtId="164" fontId="20" fillId="2" borderId="2" xfId="0" applyNumberFormat="1" applyFont="1" applyFill="1" applyBorder="1"/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44" fontId="24" fillId="2" borderId="2" xfId="0" applyNumberFormat="1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/>
    </xf>
    <xf numFmtId="0" fontId="27" fillId="0" borderId="2" xfId="0" applyFont="1" applyBorder="1" applyAlignment="1">
      <alignment horizontal="left" vertical="center" wrapText="1"/>
    </xf>
    <xf numFmtId="164" fontId="26" fillId="0" borderId="2" xfId="0" applyNumberFormat="1" applyFont="1" applyBorder="1" applyAlignment="1">
      <alignment vertical="center"/>
    </xf>
    <xf numFmtId="0" fontId="26" fillId="2" borderId="2" xfId="0" applyFont="1" applyFill="1" applyBorder="1" applyAlignment="1">
      <alignment horizontal="center" vertical="center" wrapText="1"/>
    </xf>
    <xf numFmtId="164" fontId="25" fillId="5" borderId="11" xfId="0" applyNumberFormat="1" applyFont="1" applyFill="1" applyBorder="1" applyAlignment="1">
      <alignment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164" fontId="26" fillId="6" borderId="2" xfId="1" applyFont="1" applyFill="1" applyBorder="1" applyAlignment="1">
      <alignment vertical="center"/>
    </xf>
    <xf numFmtId="4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vertical="top" wrapText="1"/>
    </xf>
    <xf numFmtId="0" fontId="24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wrapText="1"/>
    </xf>
    <xf numFmtId="0" fontId="22" fillId="0" borderId="2" xfId="0" applyFont="1" applyBorder="1" applyAlignment="1">
      <alignment horizontal="center" vertical="center" wrapText="1"/>
    </xf>
    <xf numFmtId="164" fontId="24" fillId="0" borderId="2" xfId="1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29" fillId="8" borderId="29" xfId="0" applyFont="1" applyFill="1" applyBorder="1" applyAlignment="1">
      <alignment wrapText="1"/>
    </xf>
    <xf numFmtId="0" fontId="24" fillId="0" borderId="2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64" fontId="24" fillId="0" borderId="4" xfId="1" applyFont="1" applyBorder="1" applyAlignment="1">
      <alignment vertical="center" wrapText="1"/>
    </xf>
    <xf numFmtId="0" fontId="24" fillId="0" borderId="6" xfId="0" applyFont="1" applyBorder="1" applyAlignment="1">
      <alignment horizontal="center" vertical="center" wrapText="1"/>
    </xf>
    <xf numFmtId="164" fontId="24" fillId="0" borderId="6" xfId="1" applyFont="1" applyBorder="1" applyAlignment="1">
      <alignment vertical="center"/>
    </xf>
    <xf numFmtId="166" fontId="30" fillId="8" borderId="29" xfId="0" applyNumberFormat="1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164" fontId="25" fillId="5" borderId="21" xfId="1" applyFont="1" applyFill="1" applyBorder="1" applyAlignment="1">
      <alignment horizontal="right" vertical="center" wrapText="1"/>
    </xf>
    <xf numFmtId="164" fontId="25" fillId="5" borderId="22" xfId="1" applyFont="1" applyFill="1" applyBorder="1" applyAlignment="1">
      <alignment horizontal="right" vertical="center" wrapText="1"/>
    </xf>
    <xf numFmtId="164" fontId="25" fillId="5" borderId="23" xfId="1" applyFont="1" applyFill="1" applyBorder="1" applyAlignment="1">
      <alignment horizontal="right" vertical="center" wrapText="1"/>
    </xf>
    <xf numFmtId="0" fontId="26" fillId="2" borderId="4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26" fillId="5" borderId="26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wrapText="1"/>
    </xf>
    <xf numFmtId="0" fontId="20" fillId="0" borderId="28" xfId="0" applyFont="1" applyBorder="1" applyAlignment="1">
      <alignment horizontal="center" wrapText="1"/>
    </xf>
    <xf numFmtId="164" fontId="20" fillId="2" borderId="1" xfId="0" applyNumberFormat="1" applyFont="1" applyFill="1" applyBorder="1" applyAlignment="1">
      <alignment horizontal="center" wrapText="1"/>
    </xf>
    <xf numFmtId="164" fontId="20" fillId="2" borderId="26" xfId="0" applyNumberFormat="1" applyFont="1" applyFill="1" applyBorder="1" applyAlignment="1">
      <alignment horizontal="center" wrapText="1"/>
    </xf>
    <xf numFmtId="164" fontId="20" fillId="2" borderId="3" xfId="0" applyNumberFormat="1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2" xfId="0" applyFont="1" applyBorder="1" applyAlignment="1">
      <alignment horizontal="center" vertical="center" wrapText="1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 4" xfId="3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topLeftCell="A13" zoomScaleNormal="100" workbookViewId="0">
      <selection activeCell="L18" sqref="L18"/>
    </sheetView>
  </sheetViews>
  <sheetFormatPr baseColWidth="10" defaultColWidth="8.83203125" defaultRowHeight="16" x14ac:dyDescent="0.2"/>
  <cols>
    <col min="1" max="3" width="8.83203125" style="72"/>
    <col min="4" max="5" width="29.1640625" style="72" customWidth="1"/>
    <col min="6" max="6" width="8.83203125" style="72"/>
    <col min="7" max="9" width="8.83203125" style="74"/>
    <col min="10" max="10" width="18" style="72" bestFit="1" customWidth="1"/>
    <col min="11" max="11" width="8.83203125" style="72"/>
    <col min="12" max="12" width="10.33203125" style="72" bestFit="1" customWidth="1"/>
    <col min="13" max="13" width="10.6640625" style="72" customWidth="1"/>
    <col min="14" max="14" width="8.83203125" style="72"/>
    <col min="15" max="15" width="14.6640625" style="72" customWidth="1"/>
    <col min="16" max="20" width="8.83203125" style="72"/>
    <col min="21" max="21" width="31.33203125" style="73" customWidth="1"/>
    <col min="22" max="16384" width="8.83203125" style="72"/>
  </cols>
  <sheetData>
    <row r="1" spans="1:21" x14ac:dyDescent="0.2">
      <c r="A1" s="39"/>
      <c r="B1" s="105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96"/>
      <c r="Q1" s="96"/>
      <c r="R1" s="96"/>
      <c r="S1" s="96"/>
      <c r="T1" s="39"/>
      <c r="U1" s="23"/>
    </row>
    <row r="2" spans="1:21" x14ac:dyDescent="0.2">
      <c r="A2" s="39"/>
      <c r="B2" s="106" t="s">
        <v>1</v>
      </c>
      <c r="C2" s="107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9"/>
      <c r="T2" s="39"/>
      <c r="U2" s="23"/>
    </row>
    <row r="3" spans="1:21" ht="94.5" customHeight="1" x14ac:dyDescent="0.2">
      <c r="A3" s="39"/>
      <c r="B3" s="110" t="s">
        <v>2</v>
      </c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39"/>
      <c r="U3" s="23"/>
    </row>
    <row r="4" spans="1:21" ht="23" x14ac:dyDescent="0.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 t="s">
        <v>3</v>
      </c>
      <c r="Q4" s="114"/>
      <c r="R4" s="114"/>
      <c r="S4" s="114"/>
      <c r="T4" s="115"/>
      <c r="U4" s="103" t="s">
        <v>4</v>
      </c>
    </row>
    <row r="5" spans="1:21" ht="65" x14ac:dyDescent="0.2">
      <c r="A5" s="67" t="s">
        <v>5</v>
      </c>
      <c r="B5" s="68" t="s">
        <v>6</v>
      </c>
      <c r="C5" s="68" t="s">
        <v>7</v>
      </c>
      <c r="D5" s="69" t="s">
        <v>8</v>
      </c>
      <c r="E5" s="69" t="s">
        <v>9</v>
      </c>
      <c r="F5" s="67" t="s">
        <v>10</v>
      </c>
      <c r="G5" s="67" t="s">
        <v>11</v>
      </c>
      <c r="H5" s="67" t="s">
        <v>12</v>
      </c>
      <c r="I5" s="67" t="s">
        <v>13</v>
      </c>
      <c r="J5" s="67" t="s">
        <v>14</v>
      </c>
      <c r="K5" s="67" t="s">
        <v>15</v>
      </c>
      <c r="L5" s="70" t="s">
        <v>16</v>
      </c>
      <c r="M5" s="67" t="s">
        <v>17</v>
      </c>
      <c r="N5" s="67" t="s">
        <v>18</v>
      </c>
      <c r="O5" s="67" t="s">
        <v>19</v>
      </c>
      <c r="P5" s="61" t="s">
        <v>20</v>
      </c>
      <c r="Q5" s="61" t="s">
        <v>21</v>
      </c>
      <c r="R5" s="61" t="s">
        <v>22</v>
      </c>
      <c r="S5" s="61" t="s">
        <v>23</v>
      </c>
      <c r="T5" s="79" t="s">
        <v>24</v>
      </c>
      <c r="U5" s="104"/>
    </row>
    <row r="6" spans="1:21" ht="37.5" customHeight="1" x14ac:dyDescent="0.2">
      <c r="A6" s="99" t="s">
        <v>25</v>
      </c>
      <c r="B6" s="57" t="s">
        <v>26</v>
      </c>
      <c r="C6" s="57" t="s">
        <v>27</v>
      </c>
      <c r="D6" s="59" t="s">
        <v>28</v>
      </c>
      <c r="E6" s="59" t="s">
        <v>29</v>
      </c>
      <c r="F6" s="54"/>
      <c r="G6" s="53"/>
      <c r="H6" s="53" t="s">
        <v>30</v>
      </c>
      <c r="I6" s="53"/>
      <c r="J6" s="84" t="s">
        <v>31</v>
      </c>
      <c r="K6" s="99">
        <v>1</v>
      </c>
      <c r="L6" s="42">
        <f>71334+32500</f>
        <v>103834</v>
      </c>
      <c r="M6" s="42">
        <v>0</v>
      </c>
      <c r="N6" s="42">
        <v>0</v>
      </c>
      <c r="O6" s="60">
        <f>L6+M6+N6</f>
        <v>103834</v>
      </c>
      <c r="P6" s="22"/>
      <c r="Q6" s="22"/>
      <c r="R6" s="22"/>
      <c r="S6" s="22"/>
      <c r="T6" s="76"/>
      <c r="U6" s="41"/>
    </row>
    <row r="7" spans="1:21" ht="31.75" customHeight="1" x14ac:dyDescent="0.2">
      <c r="A7" s="99" t="s">
        <v>25</v>
      </c>
      <c r="B7" s="57" t="s">
        <v>32</v>
      </c>
      <c r="C7" s="57" t="s">
        <v>33</v>
      </c>
      <c r="D7" s="59" t="s">
        <v>34</v>
      </c>
      <c r="E7" s="59" t="s">
        <v>35</v>
      </c>
      <c r="F7" s="54"/>
      <c r="G7" s="53"/>
      <c r="H7" s="53" t="s">
        <v>30</v>
      </c>
      <c r="I7" s="53"/>
      <c r="J7" s="42">
        <v>2349</v>
      </c>
      <c r="K7" s="99">
        <v>1</v>
      </c>
      <c r="L7" s="42">
        <f>J7*K7</f>
        <v>2349</v>
      </c>
      <c r="M7" s="42">
        <f>J7*0.09</f>
        <v>211.41</v>
      </c>
      <c r="N7" s="42">
        <v>40</v>
      </c>
      <c r="O7" s="60">
        <f>L7+M7+N7</f>
        <v>2600.41</v>
      </c>
      <c r="P7" s="22"/>
      <c r="Q7" s="22"/>
      <c r="R7" s="22"/>
      <c r="S7" s="22"/>
      <c r="T7" s="76"/>
      <c r="U7" s="41"/>
    </row>
    <row r="8" spans="1:21" ht="31.75" customHeight="1" x14ac:dyDescent="0.2">
      <c r="A8" s="99" t="s">
        <v>25</v>
      </c>
      <c r="B8" s="57" t="s">
        <v>32</v>
      </c>
      <c r="C8" s="57" t="s">
        <v>33</v>
      </c>
      <c r="D8" s="59" t="s">
        <v>36</v>
      </c>
      <c r="E8" s="59" t="s">
        <v>37</v>
      </c>
      <c r="F8" s="54"/>
      <c r="G8" s="53"/>
      <c r="H8" s="53" t="s">
        <v>30</v>
      </c>
      <c r="I8" s="53"/>
      <c r="J8" s="42">
        <v>399.95</v>
      </c>
      <c r="K8" s="99">
        <v>1</v>
      </c>
      <c r="L8" s="42">
        <f t="shared" ref="L8:L13" si="0">J8*K8</f>
        <v>399.95</v>
      </c>
      <c r="M8" s="42">
        <f>L8*0.09</f>
        <v>35.9955</v>
      </c>
      <c r="N8" s="42">
        <v>50</v>
      </c>
      <c r="O8" s="60">
        <f>L8+M8+N8</f>
        <v>485.94549999999998</v>
      </c>
      <c r="P8" s="22"/>
      <c r="Q8" s="22"/>
      <c r="R8" s="22"/>
      <c r="S8" s="22"/>
      <c r="T8" s="76"/>
      <c r="U8" s="41"/>
    </row>
    <row r="9" spans="1:21" ht="39" x14ac:dyDescent="0.2">
      <c r="A9" s="99" t="s">
        <v>25</v>
      </c>
      <c r="B9" s="57" t="s">
        <v>32</v>
      </c>
      <c r="C9" s="57" t="s">
        <v>27</v>
      </c>
      <c r="D9" s="59" t="s">
        <v>38</v>
      </c>
      <c r="E9" s="59" t="s">
        <v>39</v>
      </c>
      <c r="F9" s="54"/>
      <c r="G9" s="53"/>
      <c r="H9" s="53" t="s">
        <v>30</v>
      </c>
      <c r="I9" s="91"/>
      <c r="J9" s="92" t="s">
        <v>40</v>
      </c>
      <c r="K9" s="99">
        <v>1</v>
      </c>
      <c r="L9" s="42">
        <f>33144+15000</f>
        <v>48144</v>
      </c>
      <c r="M9" s="42">
        <v>0</v>
      </c>
      <c r="N9" s="42">
        <v>0</v>
      </c>
      <c r="O9" s="60">
        <f t="shared" ref="O9:O13" si="1">L9+M9+N9</f>
        <v>48144</v>
      </c>
      <c r="P9" s="22"/>
      <c r="Q9" s="22"/>
      <c r="R9" s="22"/>
      <c r="S9" s="22"/>
      <c r="T9" s="76"/>
      <c r="U9" s="41"/>
    </row>
    <row r="10" spans="1:21" ht="117" x14ac:dyDescent="0.2">
      <c r="A10" s="99" t="s">
        <v>25</v>
      </c>
      <c r="B10" s="57" t="s">
        <v>41</v>
      </c>
      <c r="C10" s="57" t="s">
        <v>42</v>
      </c>
      <c r="D10" s="59" t="s">
        <v>43</v>
      </c>
      <c r="E10" s="59" t="s">
        <v>44</v>
      </c>
      <c r="F10" s="54"/>
      <c r="G10" s="53"/>
      <c r="H10" s="88" t="s">
        <v>30</v>
      </c>
      <c r="I10" s="85"/>
      <c r="J10" s="95">
        <v>2300</v>
      </c>
      <c r="K10" s="89">
        <v>1</v>
      </c>
      <c r="L10" s="42">
        <f t="shared" ref="L10" si="2">J10*K10</f>
        <v>2300</v>
      </c>
      <c r="M10" s="42">
        <v>0</v>
      </c>
      <c r="N10" s="42">
        <v>0</v>
      </c>
      <c r="O10" s="60">
        <f>L10+M10+N10</f>
        <v>2300</v>
      </c>
      <c r="P10" s="22"/>
      <c r="Q10" s="22"/>
      <c r="R10" s="22"/>
      <c r="S10" s="22"/>
      <c r="T10" s="76"/>
      <c r="U10" s="41"/>
    </row>
    <row r="11" spans="1:21" ht="31.5" customHeight="1" x14ac:dyDescent="0.2">
      <c r="A11" s="99" t="s">
        <v>25</v>
      </c>
      <c r="B11" s="57" t="s">
        <v>41</v>
      </c>
      <c r="C11" s="57" t="s">
        <v>45</v>
      </c>
      <c r="D11" s="41" t="s">
        <v>46</v>
      </c>
      <c r="E11" s="59" t="s">
        <v>47</v>
      </c>
      <c r="F11" s="54"/>
      <c r="G11" s="53"/>
      <c r="H11" s="53" t="s">
        <v>30</v>
      </c>
      <c r="I11" s="99"/>
      <c r="J11" s="42">
        <v>100</v>
      </c>
      <c r="K11" s="53">
        <v>4</v>
      </c>
      <c r="L11" s="42">
        <f>J11*K11</f>
        <v>400</v>
      </c>
      <c r="M11" s="42">
        <v>0</v>
      </c>
      <c r="N11" s="42">
        <v>0</v>
      </c>
      <c r="O11" s="60">
        <f>L11+M11+N11</f>
        <v>400</v>
      </c>
      <c r="P11" s="40"/>
      <c r="Q11" s="40"/>
      <c r="R11" s="40"/>
      <c r="S11" s="40"/>
      <c r="T11" s="75"/>
      <c r="U11" s="41"/>
    </row>
    <row r="12" spans="1:21" ht="39" x14ac:dyDescent="0.15">
      <c r="A12" s="99" t="s">
        <v>25</v>
      </c>
      <c r="B12" s="57" t="s">
        <v>32</v>
      </c>
      <c r="C12" s="57" t="s">
        <v>27</v>
      </c>
      <c r="D12" s="41" t="s">
        <v>48</v>
      </c>
      <c r="E12" s="59"/>
      <c r="F12" s="54"/>
      <c r="G12" s="53"/>
      <c r="H12" s="88" t="s">
        <v>30</v>
      </c>
      <c r="I12" s="87"/>
      <c r="J12" s="86" t="s">
        <v>49</v>
      </c>
      <c r="K12" s="90">
        <v>1</v>
      </c>
      <c r="L12" s="42">
        <f>67866+27500</f>
        <v>95366</v>
      </c>
      <c r="M12" s="42"/>
      <c r="N12" s="42"/>
      <c r="O12" s="60">
        <f t="shared" si="1"/>
        <v>95366</v>
      </c>
      <c r="P12" s="40"/>
      <c r="Q12" s="40"/>
      <c r="R12" s="40"/>
      <c r="S12" s="40"/>
      <c r="T12" s="75"/>
      <c r="U12" s="41"/>
    </row>
    <row r="13" spans="1:21" ht="78" x14ac:dyDescent="0.2">
      <c r="A13" s="99" t="s">
        <v>25</v>
      </c>
      <c r="B13" s="57" t="s">
        <v>32</v>
      </c>
      <c r="C13" s="57" t="s">
        <v>50</v>
      </c>
      <c r="D13" s="41" t="s">
        <v>51</v>
      </c>
      <c r="E13" s="59" t="s">
        <v>52</v>
      </c>
      <c r="F13" s="54"/>
      <c r="G13" s="53"/>
      <c r="H13" s="53" t="s">
        <v>53</v>
      </c>
      <c r="I13" s="93"/>
      <c r="J13" s="94">
        <v>17000</v>
      </c>
      <c r="K13" s="53">
        <v>1</v>
      </c>
      <c r="L13" s="42">
        <f t="shared" si="0"/>
        <v>17000</v>
      </c>
      <c r="M13" s="42">
        <v>0</v>
      </c>
      <c r="N13" s="42">
        <v>0</v>
      </c>
      <c r="O13" s="60">
        <f t="shared" si="1"/>
        <v>17000</v>
      </c>
      <c r="P13" s="40"/>
      <c r="Q13" s="40"/>
      <c r="R13" s="40"/>
      <c r="S13" s="40"/>
      <c r="T13" s="75"/>
      <c r="U13" s="41"/>
    </row>
    <row r="14" spans="1:21" ht="39" x14ac:dyDescent="0.2">
      <c r="A14" s="99" t="s">
        <v>25</v>
      </c>
      <c r="B14" s="57" t="s">
        <v>32</v>
      </c>
      <c r="C14" s="57" t="s">
        <v>45</v>
      </c>
      <c r="D14" s="41" t="s">
        <v>54</v>
      </c>
      <c r="E14" s="59" t="s">
        <v>55</v>
      </c>
      <c r="F14" s="54"/>
      <c r="G14" s="53"/>
      <c r="H14" s="53" t="s">
        <v>56</v>
      </c>
      <c r="I14" s="99"/>
      <c r="J14" s="42">
        <v>5000</v>
      </c>
      <c r="K14" s="53">
        <v>1</v>
      </c>
      <c r="L14" s="42">
        <f t="shared" ref="L14" si="3">J14*K14</f>
        <v>5000</v>
      </c>
      <c r="M14" s="42">
        <v>0</v>
      </c>
      <c r="N14" s="42">
        <v>0</v>
      </c>
      <c r="O14" s="60">
        <f t="shared" ref="O14" si="4">L14+M14+N14</f>
        <v>5000</v>
      </c>
      <c r="P14" s="40"/>
      <c r="Q14" s="40"/>
      <c r="R14" s="40"/>
      <c r="S14" s="40"/>
      <c r="T14" s="75"/>
      <c r="U14" s="41"/>
    </row>
    <row r="15" spans="1:21" ht="39" x14ac:dyDescent="0.2">
      <c r="A15" s="99" t="s">
        <v>25</v>
      </c>
      <c r="B15" s="57" t="s">
        <v>32</v>
      </c>
      <c r="C15" s="57" t="s">
        <v>45</v>
      </c>
      <c r="D15" s="41" t="s">
        <v>57</v>
      </c>
      <c r="E15" s="59" t="s">
        <v>58</v>
      </c>
      <c r="F15" s="54"/>
      <c r="G15" s="53"/>
      <c r="H15" s="53" t="s">
        <v>56</v>
      </c>
      <c r="I15" s="99"/>
      <c r="J15" s="42">
        <v>12000</v>
      </c>
      <c r="K15" s="53">
        <v>1</v>
      </c>
      <c r="L15" s="42">
        <f t="shared" ref="L15" si="5">J15*K15</f>
        <v>12000</v>
      </c>
      <c r="M15" s="42">
        <v>0</v>
      </c>
      <c r="N15" s="42">
        <v>0</v>
      </c>
      <c r="O15" s="60">
        <f t="shared" ref="O15" si="6">L15+M15+N15</f>
        <v>12000</v>
      </c>
      <c r="P15" s="40"/>
      <c r="Q15" s="40"/>
      <c r="R15" s="40"/>
      <c r="S15" s="40"/>
      <c r="T15" s="76"/>
      <c r="U15" s="41"/>
    </row>
    <row r="16" spans="1:21" ht="31.75" customHeight="1" x14ac:dyDescent="0.2">
      <c r="A16" s="99" t="s">
        <v>25</v>
      </c>
      <c r="B16" s="57" t="s">
        <v>32</v>
      </c>
      <c r="C16" s="57" t="s">
        <v>45</v>
      </c>
      <c r="D16" s="41" t="s">
        <v>59</v>
      </c>
      <c r="E16" s="59" t="s">
        <v>60</v>
      </c>
      <c r="F16" s="54"/>
      <c r="G16" s="53"/>
      <c r="H16" s="53" t="s">
        <v>56</v>
      </c>
      <c r="I16" s="99"/>
      <c r="J16" s="42">
        <v>75000</v>
      </c>
      <c r="K16" s="53">
        <v>1</v>
      </c>
      <c r="L16" s="42">
        <f t="shared" ref="L16" si="7">J16*K16</f>
        <v>75000</v>
      </c>
      <c r="M16" s="42">
        <v>0</v>
      </c>
      <c r="N16" s="42">
        <v>0</v>
      </c>
      <c r="O16" s="60">
        <f t="shared" ref="O16" si="8">L16+M16+N16</f>
        <v>75000</v>
      </c>
      <c r="P16" s="40"/>
      <c r="Q16" s="40"/>
      <c r="R16" s="40"/>
      <c r="S16" s="40"/>
      <c r="T16" s="76"/>
      <c r="U16" s="41"/>
    </row>
    <row r="17" spans="1:21" ht="31.75" customHeight="1" x14ac:dyDescent="0.2">
      <c r="A17" s="99" t="s">
        <v>25</v>
      </c>
      <c r="B17" s="57" t="s">
        <v>26</v>
      </c>
      <c r="C17" s="57" t="s">
        <v>45</v>
      </c>
      <c r="D17" s="41" t="s">
        <v>61</v>
      </c>
      <c r="E17" s="59" t="s">
        <v>62</v>
      </c>
      <c r="F17" s="54"/>
      <c r="G17" s="53"/>
      <c r="H17" s="53" t="s">
        <v>30</v>
      </c>
      <c r="I17" s="99"/>
      <c r="J17" s="42">
        <v>2000</v>
      </c>
      <c r="K17" s="53">
        <v>1</v>
      </c>
      <c r="L17" s="42">
        <f t="shared" ref="L17:L18" si="9">J17*K17</f>
        <v>2000</v>
      </c>
      <c r="M17" s="42">
        <v>0</v>
      </c>
      <c r="N17" s="42">
        <v>0</v>
      </c>
      <c r="O17" s="60">
        <f t="shared" ref="O17:O18" si="10">L17+M17+N17</f>
        <v>2000</v>
      </c>
      <c r="P17" s="40"/>
      <c r="Q17" s="40"/>
      <c r="R17" s="40"/>
      <c r="S17" s="40"/>
      <c r="T17" s="76"/>
      <c r="U17" s="41"/>
    </row>
    <row r="18" spans="1:21" ht="31.75" customHeight="1" x14ac:dyDescent="0.2">
      <c r="A18" s="99" t="s">
        <v>25</v>
      </c>
      <c r="B18" s="57" t="s">
        <v>26</v>
      </c>
      <c r="C18" s="57" t="s">
        <v>45</v>
      </c>
      <c r="D18" s="41" t="s">
        <v>63</v>
      </c>
      <c r="E18" s="59" t="s">
        <v>64</v>
      </c>
      <c r="F18" s="54"/>
      <c r="G18" s="53"/>
      <c r="H18" s="53" t="s">
        <v>30</v>
      </c>
      <c r="I18" s="99"/>
      <c r="J18" s="42">
        <v>2000</v>
      </c>
      <c r="K18" s="53">
        <v>1</v>
      </c>
      <c r="L18" s="42">
        <f t="shared" si="9"/>
        <v>2000</v>
      </c>
      <c r="M18" s="42">
        <v>0</v>
      </c>
      <c r="N18" s="42">
        <v>0</v>
      </c>
      <c r="O18" s="60">
        <f t="shared" si="10"/>
        <v>2000</v>
      </c>
      <c r="P18" s="40"/>
      <c r="Q18" s="40"/>
      <c r="R18" s="40"/>
      <c r="S18" s="40"/>
      <c r="T18" s="76"/>
      <c r="U18" s="41"/>
    </row>
    <row r="19" spans="1:21" ht="31.75" customHeight="1" x14ac:dyDescent="0.2">
      <c r="A19" s="99"/>
      <c r="B19" s="57"/>
      <c r="C19" s="57"/>
      <c r="D19" s="41"/>
      <c r="E19" s="59"/>
      <c r="F19" s="54"/>
      <c r="G19" s="53"/>
      <c r="H19" s="53"/>
      <c r="I19" s="99"/>
      <c r="J19" s="42"/>
      <c r="K19" s="53"/>
      <c r="L19" s="42"/>
      <c r="M19" s="42"/>
      <c r="N19" s="42"/>
      <c r="O19" s="60"/>
      <c r="P19" s="40"/>
      <c r="Q19" s="40"/>
      <c r="R19" s="40"/>
      <c r="S19" s="40"/>
      <c r="T19" s="76"/>
      <c r="U19" s="41"/>
    </row>
    <row r="20" spans="1:21" ht="31.75" customHeight="1" x14ac:dyDescent="0.2">
      <c r="A20" s="99"/>
      <c r="B20" s="57"/>
      <c r="C20" s="57"/>
      <c r="D20" s="41"/>
      <c r="E20" s="59"/>
      <c r="F20" s="54"/>
      <c r="G20" s="53"/>
      <c r="H20" s="53"/>
      <c r="I20" s="99"/>
      <c r="J20" s="42"/>
      <c r="K20" s="53"/>
      <c r="L20" s="42"/>
      <c r="M20" s="42"/>
      <c r="N20" s="42"/>
      <c r="O20" s="60"/>
      <c r="P20" s="40"/>
      <c r="Q20" s="40"/>
      <c r="R20" s="40"/>
      <c r="S20" s="40"/>
      <c r="T20" s="76"/>
      <c r="U20" s="41"/>
    </row>
    <row r="21" spans="1:21" ht="31.75" customHeight="1" x14ac:dyDescent="0.2">
      <c r="A21" s="99"/>
      <c r="B21" s="57"/>
      <c r="C21" s="57"/>
      <c r="D21" s="41"/>
      <c r="E21" s="59"/>
      <c r="F21" s="54"/>
      <c r="G21" s="53"/>
      <c r="H21" s="53"/>
      <c r="I21" s="99"/>
      <c r="J21" s="42"/>
      <c r="K21" s="53"/>
      <c r="L21" s="42"/>
      <c r="M21" s="42"/>
      <c r="N21" s="42"/>
      <c r="O21" s="60"/>
      <c r="P21" s="40"/>
      <c r="Q21" s="40"/>
      <c r="R21" s="40"/>
      <c r="S21" s="40"/>
      <c r="T21" s="76"/>
      <c r="U21" s="41"/>
    </row>
    <row r="22" spans="1:21" ht="31.75" customHeight="1" x14ac:dyDescent="0.2">
      <c r="A22" s="99"/>
      <c r="B22" s="57"/>
      <c r="C22" s="57"/>
      <c r="D22" s="41"/>
      <c r="E22" s="59"/>
      <c r="F22" s="54"/>
      <c r="G22" s="53"/>
      <c r="H22" s="53"/>
      <c r="I22" s="99"/>
      <c r="J22" s="42"/>
      <c r="K22" s="53"/>
      <c r="L22" s="42"/>
      <c r="M22" s="42"/>
      <c r="N22" s="42"/>
      <c r="O22" s="60"/>
      <c r="P22" s="40"/>
      <c r="Q22" s="40"/>
      <c r="R22" s="40"/>
      <c r="S22" s="40"/>
      <c r="T22" s="76"/>
      <c r="U22" s="41"/>
    </row>
    <row r="23" spans="1:21" ht="31.75" customHeight="1" x14ac:dyDescent="0.2">
      <c r="A23" s="99"/>
      <c r="B23" s="57"/>
      <c r="C23" s="57"/>
      <c r="D23" s="41"/>
      <c r="E23" s="59"/>
      <c r="F23" s="54"/>
      <c r="G23" s="53"/>
      <c r="H23" s="53"/>
      <c r="I23" s="99"/>
      <c r="J23" s="42"/>
      <c r="K23" s="53"/>
      <c r="L23" s="42"/>
      <c r="M23" s="42"/>
      <c r="N23" s="42"/>
      <c r="O23" s="60"/>
      <c r="P23" s="40"/>
      <c r="Q23" s="40"/>
      <c r="R23" s="40"/>
      <c r="S23" s="40"/>
      <c r="T23" s="76"/>
      <c r="U23" s="41"/>
    </row>
    <row r="24" spans="1:21" ht="31.75" customHeight="1" x14ac:dyDescent="0.2">
      <c r="A24" s="99"/>
      <c r="B24" s="57"/>
      <c r="C24" s="57"/>
      <c r="D24" s="41"/>
      <c r="E24" s="59"/>
      <c r="F24" s="54"/>
      <c r="G24" s="53"/>
      <c r="H24" s="53"/>
      <c r="I24" s="99"/>
      <c r="J24" s="42"/>
      <c r="K24" s="53"/>
      <c r="L24" s="42"/>
      <c r="M24" s="42"/>
      <c r="N24" s="42"/>
      <c r="O24" s="60"/>
      <c r="P24" s="40"/>
      <c r="Q24" s="40"/>
      <c r="R24" s="40"/>
      <c r="S24" s="40"/>
      <c r="T24" s="75"/>
      <c r="U24" s="41"/>
    </row>
    <row r="25" spans="1:21" ht="31.75" customHeight="1" x14ac:dyDescent="0.2">
      <c r="A25" s="99"/>
      <c r="B25" s="57"/>
      <c r="C25" s="57"/>
      <c r="D25" s="41"/>
      <c r="E25" s="59"/>
      <c r="F25" s="54"/>
      <c r="G25" s="53"/>
      <c r="H25" s="53"/>
      <c r="I25" s="99"/>
      <c r="J25" s="42"/>
      <c r="K25" s="53"/>
      <c r="L25" s="42"/>
      <c r="M25" s="42"/>
      <c r="N25" s="42"/>
      <c r="O25" s="60"/>
      <c r="P25" s="40"/>
      <c r="Q25" s="40"/>
      <c r="R25" s="40"/>
      <c r="S25" s="40"/>
      <c r="T25" s="75"/>
      <c r="U25" s="41"/>
    </row>
    <row r="26" spans="1:21" ht="31.75" customHeight="1" x14ac:dyDescent="0.2">
      <c r="A26" s="99"/>
      <c r="B26" s="57"/>
      <c r="C26" s="57"/>
      <c r="D26" s="41"/>
      <c r="E26" s="59"/>
      <c r="F26" s="54"/>
      <c r="G26" s="53"/>
      <c r="H26" s="53"/>
      <c r="I26" s="99"/>
      <c r="J26" s="42"/>
      <c r="K26" s="53"/>
      <c r="L26" s="42"/>
      <c r="M26" s="42"/>
      <c r="N26" s="42"/>
      <c r="O26" s="60"/>
      <c r="P26" s="40"/>
      <c r="Q26" s="40"/>
      <c r="R26" s="40"/>
      <c r="S26" s="40"/>
      <c r="T26" s="75"/>
      <c r="U26" s="41"/>
    </row>
    <row r="27" spans="1:21" ht="31.75" customHeight="1" x14ac:dyDescent="0.2">
      <c r="A27" s="99"/>
      <c r="B27" s="57"/>
      <c r="C27" s="57"/>
      <c r="D27" s="41"/>
      <c r="E27" s="59"/>
      <c r="F27" s="54"/>
      <c r="G27" s="53"/>
      <c r="H27" s="53"/>
      <c r="I27" s="99"/>
      <c r="J27" s="42"/>
      <c r="K27" s="53"/>
      <c r="L27" s="42"/>
      <c r="M27" s="42"/>
      <c r="N27" s="42"/>
      <c r="O27" s="60"/>
      <c r="P27" s="40"/>
      <c r="Q27" s="40"/>
      <c r="R27" s="40"/>
      <c r="S27" s="40"/>
      <c r="T27" s="75"/>
      <c r="U27" s="41"/>
    </row>
    <row r="28" spans="1:21" ht="31.75" customHeight="1" x14ac:dyDescent="0.2">
      <c r="A28" s="99"/>
      <c r="B28" s="57"/>
      <c r="C28" s="57"/>
      <c r="D28" s="41"/>
      <c r="E28" s="59"/>
      <c r="F28" s="54"/>
      <c r="G28" s="53"/>
      <c r="H28" s="53"/>
      <c r="I28" s="99"/>
      <c r="J28" s="42"/>
      <c r="K28" s="53"/>
      <c r="L28" s="42"/>
      <c r="M28" s="42"/>
      <c r="N28" s="42"/>
      <c r="O28" s="60"/>
      <c r="P28" s="40"/>
      <c r="Q28" s="40"/>
      <c r="R28" s="40"/>
      <c r="S28" s="40"/>
      <c r="T28" s="75"/>
      <c r="U28" s="41"/>
    </row>
    <row r="29" spans="1:21" ht="31.75" customHeight="1" x14ac:dyDescent="0.2">
      <c r="A29" s="99"/>
      <c r="B29" s="57"/>
      <c r="C29" s="57"/>
      <c r="D29" s="41"/>
      <c r="E29" s="59"/>
      <c r="F29" s="54"/>
      <c r="G29" s="53"/>
      <c r="H29" s="53"/>
      <c r="I29" s="99"/>
      <c r="J29" s="42"/>
      <c r="K29" s="53"/>
      <c r="L29" s="42"/>
      <c r="M29" s="42"/>
      <c r="N29" s="42"/>
      <c r="O29" s="60"/>
      <c r="P29" s="40"/>
      <c r="Q29" s="40"/>
      <c r="R29" s="40"/>
      <c r="S29" s="40"/>
      <c r="T29" s="75"/>
      <c r="U29" s="41"/>
    </row>
    <row r="30" spans="1:21" ht="31.75" customHeight="1" thickBot="1" x14ac:dyDescent="0.25">
      <c r="A30" s="99"/>
      <c r="B30" s="57"/>
      <c r="C30" s="57"/>
      <c r="D30" s="41"/>
      <c r="E30" s="59"/>
      <c r="F30" s="54"/>
      <c r="G30" s="53"/>
      <c r="H30" s="53"/>
      <c r="I30" s="99"/>
      <c r="J30" s="42"/>
      <c r="K30" s="53"/>
      <c r="L30" s="42"/>
      <c r="M30" s="42"/>
      <c r="N30" s="42"/>
      <c r="O30" s="60"/>
      <c r="P30" s="40"/>
      <c r="Q30" s="40"/>
      <c r="R30" s="40"/>
      <c r="S30" s="40"/>
      <c r="T30" s="75"/>
      <c r="U30" s="41"/>
    </row>
    <row r="31" spans="1:21" ht="31.75" customHeight="1" thickBot="1" x14ac:dyDescent="0.25">
      <c r="A31" s="100" t="s">
        <v>65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  <c r="O31" s="62">
        <f>SUM(O6:O30)</f>
        <v>366130.35550000001</v>
      </c>
      <c r="P31" s="63"/>
      <c r="Q31" s="64"/>
      <c r="R31" s="64"/>
      <c r="S31" s="64"/>
      <c r="T31" s="77"/>
      <c r="U31" s="78"/>
    </row>
    <row r="32" spans="1:21" ht="31.75" customHeight="1" x14ac:dyDescent="0.2">
      <c r="A32" s="39"/>
      <c r="B32" s="39"/>
      <c r="C32" s="39"/>
      <c r="D32" s="39"/>
      <c r="E32" s="39"/>
      <c r="F32" s="39"/>
      <c r="G32" s="96"/>
      <c r="H32" s="96"/>
      <c r="I32" s="96"/>
      <c r="J32" s="39"/>
      <c r="K32" s="39"/>
      <c r="L32" s="39"/>
      <c r="M32" s="39"/>
      <c r="N32" s="39"/>
      <c r="O32" s="48" t="s">
        <v>66</v>
      </c>
      <c r="P32" s="48" t="s">
        <v>66</v>
      </c>
      <c r="Q32" s="96"/>
      <c r="R32" s="96"/>
      <c r="S32" s="96"/>
      <c r="T32" s="39"/>
      <c r="U32" s="81"/>
    </row>
  </sheetData>
  <mergeCells count="7">
    <mergeCell ref="A31:N31"/>
    <mergeCell ref="U4:U5"/>
    <mergeCell ref="B1:O1"/>
    <mergeCell ref="B2:S2"/>
    <mergeCell ref="B3:S3"/>
    <mergeCell ref="A4:O4"/>
    <mergeCell ref="P4:T4"/>
  </mergeCells>
  <dataValidations count="1">
    <dataValidation allowBlank="1" showInputMessage="1" showErrorMessage="1" promptTitle="Enter Justification" sqref="E6" xr:uid="{D5D104F5-67AD-4CAA-98BD-FC50071E02B1}"/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"/>
  <sheetViews>
    <sheetView topLeftCell="A3" workbookViewId="0">
      <selection activeCell="L5" sqref="L5"/>
    </sheetView>
  </sheetViews>
  <sheetFormatPr baseColWidth="10" defaultColWidth="10.83203125" defaultRowHeight="14" x14ac:dyDescent="0.2"/>
  <cols>
    <col min="1" max="1" width="10.83203125" style="1"/>
    <col min="2" max="2" width="9.6640625" style="1" customWidth="1"/>
    <col min="3" max="3" width="9.6640625" style="2" customWidth="1"/>
    <col min="4" max="4" width="31" style="1" customWidth="1"/>
    <col min="5" max="5" width="31" style="2" customWidth="1"/>
    <col min="6" max="6" width="8.33203125" style="1" customWidth="1"/>
    <col min="7" max="7" width="9.6640625" style="1" customWidth="1"/>
    <col min="8" max="8" width="8.33203125" style="1" customWidth="1"/>
    <col min="9" max="9" width="9" style="1" customWidth="1"/>
    <col min="10" max="10" width="6" style="1" customWidth="1"/>
    <col min="11" max="11" width="8.33203125" style="1" customWidth="1"/>
    <col min="12" max="13" width="8.33203125" style="2" customWidth="1"/>
    <col min="14" max="14" width="10.83203125" style="1" customWidth="1"/>
    <col min="15" max="18" width="10.83203125" style="5"/>
    <col min="19" max="19" width="12.33203125" style="1" bestFit="1" customWidth="1"/>
    <col min="20" max="20" width="16.1640625" style="1" customWidth="1"/>
    <col min="21" max="16384" width="10.83203125" style="1"/>
  </cols>
  <sheetData>
    <row r="1" spans="1:20" x14ac:dyDescent="0.2">
      <c r="A1" s="2"/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97"/>
      <c r="P1" s="97"/>
      <c r="Q1" s="97"/>
      <c r="R1" s="97"/>
      <c r="S1" s="2"/>
      <c r="T1" s="2"/>
    </row>
    <row r="2" spans="1:20" ht="36" customHeight="1" x14ac:dyDescent="0.2">
      <c r="A2" s="2"/>
      <c r="B2" s="117" t="s">
        <v>67</v>
      </c>
      <c r="C2" s="118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  <c r="S2" s="2"/>
      <c r="T2" s="2"/>
    </row>
    <row r="3" spans="1:20" ht="27" customHeight="1" thickBot="1" x14ac:dyDescent="0.25">
      <c r="A3" s="2"/>
      <c r="B3" s="106" t="s">
        <v>68</v>
      </c>
      <c r="C3" s="107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2"/>
      <c r="T3" s="2"/>
    </row>
    <row r="4" spans="1:20" ht="21" customHeight="1" thickBot="1" x14ac:dyDescent="0.25">
      <c r="A4" s="2"/>
      <c r="B4" s="17"/>
      <c r="C4" s="82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21" t="s">
        <v>3</v>
      </c>
      <c r="P4" s="122"/>
      <c r="Q4" s="122"/>
      <c r="R4" s="122"/>
      <c r="S4" s="122"/>
      <c r="T4" s="30"/>
    </row>
    <row r="5" spans="1:20" s="3" customFormat="1" ht="69" thickBot="1" x14ac:dyDescent="0.25">
      <c r="A5" s="67" t="s">
        <v>69</v>
      </c>
      <c r="B5" s="26" t="s">
        <v>70</v>
      </c>
      <c r="C5" s="68" t="s">
        <v>7</v>
      </c>
      <c r="D5" s="67" t="s">
        <v>71</v>
      </c>
      <c r="E5" s="67" t="s">
        <v>9</v>
      </c>
      <c r="F5" s="67" t="s">
        <v>11</v>
      </c>
      <c r="G5" s="67" t="s">
        <v>12</v>
      </c>
      <c r="H5" s="67" t="s">
        <v>13</v>
      </c>
      <c r="I5" s="67" t="s">
        <v>14</v>
      </c>
      <c r="J5" s="67" t="s">
        <v>72</v>
      </c>
      <c r="K5" s="67" t="s">
        <v>16</v>
      </c>
      <c r="L5" s="67" t="s">
        <v>17</v>
      </c>
      <c r="M5" s="67" t="s">
        <v>18</v>
      </c>
      <c r="N5" s="67" t="s">
        <v>19</v>
      </c>
      <c r="O5" s="24" t="s">
        <v>20</v>
      </c>
      <c r="P5" s="24" t="s">
        <v>21</v>
      </c>
      <c r="Q5" s="24" t="s">
        <v>22</v>
      </c>
      <c r="R5" s="24" t="s">
        <v>23</v>
      </c>
      <c r="S5" s="25" t="s">
        <v>24</v>
      </c>
      <c r="T5" s="31" t="s">
        <v>4</v>
      </c>
    </row>
    <row r="6" spans="1:20" s="3" customFormat="1" ht="44.25" customHeight="1" x14ac:dyDescent="0.2">
      <c r="A6" s="12"/>
      <c r="B6" s="13"/>
      <c r="C6" s="83"/>
      <c r="D6" s="37"/>
      <c r="E6" s="80"/>
      <c r="F6" s="10"/>
      <c r="G6" s="10"/>
      <c r="H6" s="10"/>
      <c r="I6" s="15"/>
      <c r="J6" s="14"/>
      <c r="K6" s="15">
        <f>I6*J6</f>
        <v>0</v>
      </c>
      <c r="L6" s="28"/>
      <c r="M6" s="28"/>
      <c r="N6" s="38">
        <f>K6+L6+M6</f>
        <v>0</v>
      </c>
      <c r="O6" s="32"/>
      <c r="P6" s="19"/>
      <c r="Q6" s="19"/>
      <c r="R6" s="19"/>
      <c r="S6" s="19"/>
      <c r="T6" s="33"/>
    </row>
    <row r="7" spans="1:20" s="3" customFormat="1" ht="52.5" customHeight="1" x14ac:dyDescent="0.2">
      <c r="A7" s="7"/>
      <c r="B7" s="16"/>
      <c r="C7" s="83"/>
      <c r="D7" s="9"/>
      <c r="E7" s="80"/>
      <c r="F7" s="10"/>
      <c r="G7" s="10"/>
      <c r="H7" s="10"/>
      <c r="I7" s="15"/>
      <c r="J7" s="14"/>
      <c r="K7" s="15">
        <f>I7*J7</f>
        <v>0</v>
      </c>
      <c r="L7" s="28"/>
      <c r="M7" s="28"/>
      <c r="N7" s="6">
        <f>K7+L7+M7</f>
        <v>0</v>
      </c>
      <c r="O7" s="32"/>
      <c r="P7" s="19"/>
      <c r="Q7" s="19"/>
      <c r="R7" s="19"/>
      <c r="S7" s="20"/>
      <c r="T7" s="33"/>
    </row>
    <row r="8" spans="1:20" s="3" customFormat="1" ht="46.5" customHeight="1" x14ac:dyDescent="0.2">
      <c r="A8" s="7"/>
      <c r="B8" s="16"/>
      <c r="C8" s="83"/>
      <c r="D8" s="9"/>
      <c r="E8" s="80"/>
      <c r="F8" s="10"/>
      <c r="G8" s="10"/>
      <c r="H8" s="10"/>
      <c r="I8" s="15"/>
      <c r="J8" s="14"/>
      <c r="K8" s="15">
        <f>I8*J8</f>
        <v>0</v>
      </c>
      <c r="L8" s="28"/>
      <c r="M8" s="28"/>
      <c r="N8" s="6">
        <f>K8+L8+M8</f>
        <v>0</v>
      </c>
      <c r="O8" s="32"/>
      <c r="P8" s="19"/>
      <c r="Q8" s="19"/>
      <c r="R8" s="19"/>
      <c r="S8" s="20"/>
      <c r="T8" s="33"/>
    </row>
    <row r="9" spans="1:20" ht="48.75" customHeight="1" thickBot="1" x14ac:dyDescent="0.25">
      <c r="A9" s="21" t="s">
        <v>73</v>
      </c>
      <c r="B9" s="8"/>
      <c r="C9" s="11"/>
      <c r="D9" s="11"/>
      <c r="E9" s="80"/>
      <c r="F9" s="11"/>
      <c r="G9" s="11"/>
      <c r="H9" s="11"/>
      <c r="I9" s="11"/>
      <c r="J9" s="11"/>
      <c r="K9" s="11"/>
      <c r="L9" s="11"/>
      <c r="M9" s="11"/>
      <c r="N9" s="29">
        <f t="shared" ref="N9:S9" si="0" xml:space="preserve"> SUM(N6:N8)</f>
        <v>0</v>
      </c>
      <c r="O9" s="34">
        <f t="shared" si="0"/>
        <v>0</v>
      </c>
      <c r="P9" s="35">
        <f t="shared" si="0"/>
        <v>0</v>
      </c>
      <c r="Q9" s="35">
        <f t="shared" si="0"/>
        <v>0</v>
      </c>
      <c r="R9" s="35">
        <f t="shared" si="0"/>
        <v>0</v>
      </c>
      <c r="S9" s="35">
        <f t="shared" si="0"/>
        <v>0</v>
      </c>
      <c r="T9" s="36"/>
    </row>
  </sheetData>
  <mergeCells count="4">
    <mergeCell ref="B1:N1"/>
    <mergeCell ref="B2:R2"/>
    <mergeCell ref="B3:R3"/>
    <mergeCell ref="O4:S4"/>
  </mergeCells>
  <dataValidations xWindow="503" yWindow="428" count="1">
    <dataValidation allowBlank="1" showInputMessage="1" showErrorMessage="1" promptTitle="Enter Justification" sqref="E6" xr:uid="{00000000-0002-0000-0100-000000000000}"/>
  </dataValidations>
  <pageMargins left="0.95" right="0.45" top="1" bottom="1" header="0.3" footer="0.3"/>
  <pageSetup scale="66" orientation="landscape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3"/>
  <sheetViews>
    <sheetView topLeftCell="A2" workbookViewId="0">
      <selection activeCell="M6" sqref="M6"/>
    </sheetView>
  </sheetViews>
  <sheetFormatPr baseColWidth="10" defaultColWidth="11" defaultRowHeight="16" x14ac:dyDescent="0.2"/>
  <cols>
    <col min="1" max="1" width="9.1640625" style="4" customWidth="1"/>
    <col min="2" max="3" width="12.1640625" customWidth="1"/>
    <col min="4" max="5" width="25.83203125" customWidth="1"/>
    <col min="6" max="6" width="8.83203125" customWidth="1"/>
    <col min="7" max="7" width="7.1640625" customWidth="1"/>
    <col min="8" max="8" width="9.6640625" customWidth="1"/>
    <col min="9" max="9" width="8.5" customWidth="1"/>
    <col min="10" max="10" width="12" customWidth="1"/>
    <col min="11" max="11" width="5.33203125" customWidth="1"/>
    <col min="12" max="12" width="12.1640625" customWidth="1"/>
    <col min="13" max="13" width="11.1640625" customWidth="1"/>
    <col min="14" max="14" width="9" customWidth="1"/>
    <col min="15" max="15" width="14.83203125" customWidth="1"/>
    <col min="16" max="16" width="9" customWidth="1"/>
    <col min="17" max="17" width="9.1640625" customWidth="1"/>
    <col min="18" max="18" width="24.1640625" customWidth="1"/>
  </cols>
  <sheetData>
    <row r="1" spans="1:21" x14ac:dyDescent="0.2">
      <c r="A1" s="98"/>
      <c r="B1" s="127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21" x14ac:dyDescent="0.2">
      <c r="A2" s="98"/>
      <c r="B2" s="126" t="s">
        <v>74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21" ht="43.75" customHeight="1" x14ac:dyDescent="0.2">
      <c r="A3" s="98"/>
      <c r="B3" s="128" t="s">
        <v>75</v>
      </c>
      <c r="C3" s="129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</row>
    <row r="4" spans="1:21" ht="55.75" customHeight="1" x14ac:dyDescent="0.2">
      <c r="A4" s="98"/>
      <c r="B4" s="131" t="s">
        <v>76</v>
      </c>
      <c r="C4" s="132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21" s="39" customFormat="1" ht="31.75" customHeight="1" x14ac:dyDescent="0.2">
      <c r="A5" s="113" t="s">
        <v>77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34" t="s">
        <v>3</v>
      </c>
      <c r="Q5" s="134"/>
      <c r="R5" s="134"/>
      <c r="S5" s="134"/>
      <c r="T5" s="134"/>
    </row>
    <row r="6" spans="1:21" s="23" customFormat="1" ht="65" x14ac:dyDescent="0.2">
      <c r="A6" s="67" t="s">
        <v>5</v>
      </c>
      <c r="B6" s="68" t="s">
        <v>78</v>
      </c>
      <c r="C6" s="68" t="s">
        <v>7</v>
      </c>
      <c r="D6" s="69" t="s">
        <v>8</v>
      </c>
      <c r="E6" s="69" t="s">
        <v>9</v>
      </c>
      <c r="F6" s="67" t="s">
        <v>10</v>
      </c>
      <c r="G6" s="67" t="s">
        <v>11</v>
      </c>
      <c r="H6" s="67" t="s">
        <v>12</v>
      </c>
      <c r="I6" s="67" t="s">
        <v>13</v>
      </c>
      <c r="J6" s="67" t="s">
        <v>14</v>
      </c>
      <c r="K6" s="67" t="s">
        <v>15</v>
      </c>
      <c r="L6" s="70" t="s">
        <v>16</v>
      </c>
      <c r="M6" s="67" t="s">
        <v>17</v>
      </c>
      <c r="N6" s="67" t="s">
        <v>18</v>
      </c>
      <c r="O6" s="67" t="s">
        <v>19</v>
      </c>
      <c r="P6" s="22" t="s">
        <v>20</v>
      </c>
      <c r="Q6" s="22" t="s">
        <v>21</v>
      </c>
      <c r="R6" s="22" t="s">
        <v>22</v>
      </c>
      <c r="S6" s="22" t="s">
        <v>23</v>
      </c>
      <c r="T6" s="22" t="s">
        <v>24</v>
      </c>
      <c r="U6" s="27" t="s">
        <v>4</v>
      </c>
    </row>
    <row r="7" spans="1:21" s="39" customFormat="1" ht="14" x14ac:dyDescent="0.2">
      <c r="A7" s="99"/>
      <c r="B7" s="57"/>
      <c r="C7" s="57"/>
      <c r="D7" s="43"/>
      <c r="E7" s="43"/>
      <c r="F7" s="44"/>
      <c r="G7" s="44"/>
      <c r="H7" s="44"/>
      <c r="I7" s="44"/>
      <c r="J7" s="49"/>
      <c r="K7" s="99"/>
      <c r="L7" s="50"/>
      <c r="M7" s="50"/>
      <c r="N7" s="50"/>
      <c r="O7" s="51"/>
      <c r="P7" s="52"/>
      <c r="Q7" s="55"/>
      <c r="R7" s="40"/>
      <c r="S7" s="40"/>
      <c r="T7" s="56"/>
    </row>
    <row r="8" spans="1:21" s="39" customFormat="1" ht="14" x14ac:dyDescent="0.2">
      <c r="A8" s="99"/>
      <c r="B8" s="57"/>
      <c r="C8" s="57"/>
      <c r="D8" s="43"/>
      <c r="E8" s="43"/>
      <c r="F8" s="44"/>
      <c r="G8" s="44"/>
      <c r="H8" s="44"/>
      <c r="I8" s="44"/>
      <c r="J8" s="49"/>
      <c r="K8" s="99"/>
      <c r="L8" s="50"/>
      <c r="M8" s="50"/>
      <c r="N8" s="50"/>
      <c r="O8" s="51"/>
      <c r="P8" s="52"/>
      <c r="Q8" s="55"/>
      <c r="R8" s="40"/>
      <c r="S8" s="40"/>
      <c r="T8" s="56"/>
    </row>
    <row r="9" spans="1:21" s="39" customFormat="1" ht="14" x14ac:dyDescent="0.2">
      <c r="A9" s="99"/>
      <c r="B9" s="58"/>
      <c r="C9" s="58"/>
      <c r="D9" s="43"/>
      <c r="E9" s="43"/>
      <c r="F9" s="44"/>
      <c r="G9" s="44"/>
      <c r="H9" s="44"/>
      <c r="I9" s="43"/>
      <c r="J9" s="46"/>
      <c r="K9" s="45"/>
      <c r="L9" s="50"/>
      <c r="M9" s="50"/>
      <c r="N9" s="50"/>
      <c r="O9" s="51"/>
      <c r="P9" s="52"/>
      <c r="Q9" s="55"/>
      <c r="R9" s="40"/>
      <c r="S9" s="40"/>
      <c r="T9" s="56"/>
    </row>
    <row r="10" spans="1:21" s="23" customFormat="1" ht="20.25" customHeight="1" x14ac:dyDescent="0.15">
      <c r="A10" s="99"/>
      <c r="B10" s="58"/>
      <c r="C10" s="58"/>
      <c r="D10" s="43"/>
      <c r="E10" s="43"/>
      <c r="F10" s="44"/>
      <c r="G10" s="44"/>
      <c r="H10" s="44"/>
      <c r="I10" s="43"/>
      <c r="J10" s="46"/>
      <c r="K10" s="47"/>
      <c r="L10" s="50"/>
      <c r="M10" s="50"/>
      <c r="N10" s="50"/>
      <c r="O10" s="51"/>
      <c r="P10" s="22"/>
      <c r="Q10" s="22"/>
      <c r="R10" s="22"/>
      <c r="S10" s="22"/>
      <c r="T10" s="56"/>
    </row>
    <row r="11" spans="1:21" s="39" customFormat="1" ht="15" thickBot="1" x14ac:dyDescent="0.25">
      <c r="A11" s="99"/>
      <c r="B11" s="58"/>
      <c r="C11" s="58"/>
      <c r="D11" s="43"/>
      <c r="E11" s="43"/>
      <c r="F11" s="44"/>
      <c r="G11" s="44"/>
      <c r="H11" s="44"/>
      <c r="I11" s="43"/>
      <c r="J11" s="46"/>
      <c r="K11" s="45"/>
      <c r="L11" s="50"/>
      <c r="M11" s="50"/>
      <c r="N11" s="50"/>
      <c r="O11" s="51"/>
      <c r="P11" s="123" t="s">
        <v>79</v>
      </c>
      <c r="Q11" s="124"/>
      <c r="R11" s="124"/>
      <c r="S11" s="124"/>
      <c r="T11" s="125"/>
    </row>
    <row r="12" spans="1:21" s="66" customFormat="1" ht="28" customHeight="1" thickBot="1" x14ac:dyDescent="0.25">
      <c r="A12" s="100" t="s">
        <v>65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2"/>
      <c r="O12" s="62">
        <f>SUM(O7:O11)</f>
        <v>0</v>
      </c>
      <c r="P12" s="63"/>
      <c r="Q12" s="64"/>
      <c r="R12" s="64"/>
      <c r="S12" s="64"/>
      <c r="T12" s="65"/>
    </row>
    <row r="13" spans="1:21" x14ac:dyDescent="0.2">
      <c r="A13" s="98"/>
      <c r="M13" s="71" t="s">
        <v>80</v>
      </c>
    </row>
  </sheetData>
  <mergeCells count="8">
    <mergeCell ref="P11:T11"/>
    <mergeCell ref="A12:N12"/>
    <mergeCell ref="B2:M2"/>
    <mergeCell ref="B1:M1"/>
    <mergeCell ref="B3:Q3"/>
    <mergeCell ref="B4:Q4"/>
    <mergeCell ref="A5:O5"/>
    <mergeCell ref="P5:T5"/>
  </mergeCells>
  <phoneticPr fontId="2" type="noConversion"/>
  <dataValidations count="1">
    <dataValidation allowBlank="1" showInputMessage="1" showErrorMessage="1" promptTitle="Enter Justification" sqref="E7" xr:uid="{00000000-0002-0000-0200-000000000000}"/>
  </dataValidations>
  <pageMargins left="1" right="0.5" top="1" bottom="1" header="0.5" footer="0.5"/>
  <pageSetup orientation="portrait" horizontalDpi="4294967292" verticalDpi="429496729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40cc11a-2998-453b-8693-a9f43351c453">
      <UserInfo>
        <DisplayName>Magali Molina Ochoa</DisplayName>
        <AccountId>12</AccountId>
        <AccountType/>
      </UserInfo>
      <UserInfo>
        <DisplayName>Margaret Bdzil</DisplayName>
        <AccountId>17</AccountId>
        <AccountType/>
      </UserInfo>
      <UserInfo>
        <DisplayName>Vins Chacko</DisplayName>
        <AccountId>6</AccountId>
        <AccountType/>
      </UserInfo>
      <UserInfo>
        <DisplayName>Randy Bryant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D8A1855D137E4FA915AD294371E686" ma:contentTypeVersion="4" ma:contentTypeDescription="Create a new document." ma:contentTypeScope="" ma:versionID="424ac5fafbb1de57dfde7341c260f71f">
  <xsd:schema xmlns:xsd="http://www.w3.org/2001/XMLSchema" xmlns:xs="http://www.w3.org/2001/XMLSchema" xmlns:p="http://schemas.microsoft.com/office/2006/metadata/properties" xmlns:ns2="e2b67de6-d2e1-4311-b8de-f3ac1a04e8d4" xmlns:ns3="740cc11a-2998-453b-8693-a9f43351c453" targetNamespace="http://schemas.microsoft.com/office/2006/metadata/properties" ma:root="true" ma:fieldsID="0c683c76ec940dba1ec00769a89d27f6" ns2:_="" ns3:_="">
    <xsd:import namespace="e2b67de6-d2e1-4311-b8de-f3ac1a04e8d4"/>
    <xsd:import namespace="740cc11a-2998-453b-8693-a9f43351c4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67de6-d2e1-4311-b8de-f3ac1a04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0cc11a-2998-453b-8693-a9f43351c4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9235B3-EC09-40D8-8895-6FEA7AE1DD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87FF70-AF92-4406-824D-B226D60CB976}">
  <ds:schemaRefs>
    <ds:schemaRef ds:uri="http://schemas.microsoft.com/office/2006/metadata/properties"/>
    <ds:schemaRef ds:uri="http://schemas.microsoft.com/office/infopath/2007/PartnerControls"/>
    <ds:schemaRef ds:uri="740cc11a-2998-453b-8693-a9f43351c453"/>
  </ds:schemaRefs>
</ds:datastoreItem>
</file>

<file path=customXml/itemProps3.xml><?xml version="1.0" encoding="utf-8"?>
<ds:datastoreItem xmlns:ds="http://schemas.openxmlformats.org/officeDocument/2006/customXml" ds:itemID="{EC6EAC3D-E659-48E3-80C3-9C185ED1DA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67de6-d2e1-4311-b8de-f3ac1a04e8d4"/>
    <ds:schemaRef ds:uri="740cc11a-2998-453b-8693-a9f43351c4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Annual Resource Allocation List</vt:lpstr>
      <vt:lpstr>Emergency Requests</vt:lpstr>
      <vt:lpstr>Big Ticket Item List</vt:lpstr>
      <vt:lpstr>'Emergency Requests'!Print_Area</vt:lpstr>
    </vt:vector>
  </TitlesOfParts>
  <Manager/>
  <Company>FHDA Community College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Coleen Lee-Wheat</dc:creator>
  <cp:keywords/>
  <dc:description/>
  <cp:lastModifiedBy>Microsoft Office User</cp:lastModifiedBy>
  <cp:revision/>
  <dcterms:created xsi:type="dcterms:W3CDTF">2016-03-02T05:06:15Z</dcterms:created>
  <dcterms:modified xsi:type="dcterms:W3CDTF">2020-03-24T21:22:36Z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0x01010089D8A1855D137E4FA915AD294371E686</vt:lpwstr>
  </property>
</Properties>
</file>