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Users/instuctional/Desktop/"/>
    </mc:Choice>
  </mc:AlternateContent>
  <xr:revisionPtr revIDLastSave="0" documentId="8_{535BC321-A372-0641-8FF9-EC414BF18D68}" xr6:coauthVersionLast="36" xr6:coauthVersionMax="36" xr10:uidLastSave="{00000000-0000-0000-0000-000000000000}"/>
  <bookViews>
    <workbookView xWindow="0" yWindow="460" windowWidth="27140" windowHeight="15800" activeTab="1" xr2:uid="{00000000-000D-0000-FFFF-FFFF00000000}"/>
  </bookViews>
  <sheets>
    <sheet name="Annual Resource Allocation List" sheetId="5" r:id="rId1"/>
    <sheet name="Emergency Requests" sheetId="4" r:id="rId2"/>
    <sheet name="Big Ticket Item List" sheetId="2" r:id="rId3"/>
  </sheets>
  <definedNames>
    <definedName name="_xlnm.Print_Area" localSheetId="1">'Emergency Requests'!$B$2:$R$9</definedName>
  </definedNames>
  <calcPr calcId="181029"/>
</workbook>
</file>

<file path=xl/calcChain.xml><?xml version="1.0" encoding="utf-8"?>
<calcChain xmlns="http://schemas.openxmlformats.org/spreadsheetml/2006/main">
  <c r="N15" i="4" l="1"/>
  <c r="L15" i="4"/>
  <c r="N11" i="4"/>
  <c r="L11" i="4"/>
  <c r="K7" i="5"/>
  <c r="L7" i="5" s="1"/>
  <c r="N7" i="5" s="1"/>
  <c r="K6" i="5"/>
  <c r="L6" i="5" s="1"/>
  <c r="K14" i="4"/>
  <c r="L14" i="4" s="1"/>
  <c r="N14" i="4" l="1"/>
  <c r="N6" i="5"/>
  <c r="K13" i="4"/>
  <c r="L13" i="4" s="1"/>
  <c r="K12" i="4"/>
  <c r="L12" i="4" s="1"/>
  <c r="O16" i="4"/>
  <c r="P16" i="4"/>
  <c r="Q16" i="4"/>
  <c r="R16" i="4"/>
  <c r="S16" i="4"/>
  <c r="N13" i="4" l="1"/>
  <c r="N12" i="4"/>
  <c r="N16" i="4" s="1"/>
  <c r="N12" i="2"/>
  <c r="N14" i="5" l="1"/>
</calcChain>
</file>

<file path=xl/sharedStrings.xml><?xml version="1.0" encoding="utf-8"?>
<sst xmlns="http://schemas.openxmlformats.org/spreadsheetml/2006/main" count="189" uniqueCount="76">
  <si>
    <t>De Anza College: Instructional Planning and Budget Team</t>
  </si>
  <si>
    <r>
      <t xml:space="preserve">RESOURCE REQUEST LIST 2020-21   </t>
    </r>
    <r>
      <rPr>
        <b/>
        <u/>
        <sz val="9"/>
        <color indexed="8"/>
        <rFont val="Times New Roman"/>
        <family val="1"/>
      </rPr>
      <t xml:space="preserve">Department/Division:         </t>
    </r>
    <r>
      <rPr>
        <b/>
        <sz val="9"/>
        <color indexed="8"/>
        <rFont val="Times New Roman"/>
        <family val="1"/>
      </rPr>
      <t xml:space="preserve">          _______________</t>
    </r>
    <r>
      <rPr>
        <b/>
        <u/>
        <sz val="9"/>
        <color indexed="8"/>
        <rFont val="Times New Roman"/>
        <family val="1"/>
      </rPr>
      <t xml:space="preserve">    Name of Point of Contact:</t>
    </r>
    <r>
      <rPr>
        <b/>
        <sz val="9"/>
        <color indexed="8"/>
        <rFont val="Times New Roman"/>
        <family val="1"/>
      </rPr>
      <t xml:space="preserve"> </t>
    </r>
    <r>
      <rPr>
        <sz val="9"/>
        <color indexed="8"/>
        <rFont val="Times New Roman"/>
        <family val="1"/>
      </rPr>
      <t>____________</t>
    </r>
  </si>
  <si>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</si>
  <si>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To be completed by  IPBT</t>
  </si>
  <si>
    <t>Other/Notes</t>
  </si>
  <si>
    <t xml:space="preserve">
Department</t>
  </si>
  <si>
    <t>Priority: Critical, Needed, Desirable</t>
  </si>
  <si>
    <r>
      <t xml:space="preserve">Category:
</t>
    </r>
    <r>
      <rPr>
        <sz val="9"/>
        <rFont val="Times New Roman"/>
        <family val="1"/>
      </rPr>
      <t>Equipment,
Facility, or
Other</t>
    </r>
  </si>
  <si>
    <t xml:space="preserve">Item(please remember, the subtotal value must be over $100) </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</si>
  <si>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</si>
  <si>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Infra-structure needed? Yes/No</t>
  </si>
  <si>
    <t xml:space="preserve">New Item or Replacement N/Rp </t>
  </si>
  <si>
    <t>Life Expectancy of  item (years)</t>
  </si>
  <si>
    <t>Per Item Cost</t>
  </si>
  <si>
    <t>Quantity</t>
  </si>
  <si>
    <t>Subtotal</t>
  </si>
  <si>
    <t>Tax
9.00%</t>
  </si>
  <si>
    <t>Shipping</t>
  </si>
  <si>
    <t>Total Cost</t>
  </si>
  <si>
    <t>Lottery</t>
  </si>
  <si>
    <t>Instructional Equipment Funding</t>
  </si>
  <si>
    <t>Strong Workforce Funds</t>
  </si>
  <si>
    <t>Perkins Funds</t>
  </si>
  <si>
    <t>Facilities</t>
  </si>
  <si>
    <t>Library Services</t>
  </si>
  <si>
    <t>Critical</t>
  </si>
  <si>
    <t>Other</t>
  </si>
  <si>
    <t>1. Lottery allocation to the library has remained at $125,000 for more than 8 years. Database costs, on average, rise 4% each year. In addition, the library has added a whole new category of research materials in the form of streaming video which has proved both highly popular with faculty and students, and costly. This augmentation will allow the library to increase subscriptions that all students will use, especially those who historically have not had access to such resources due to financial and access challenges. 2. Increased availability of library subscription databases will level the playing field as far as access to quality research and learning materials helping to eliminate the equity gap. 3. Helps to eliminate resource gap for historically underepresented student populations. Increased number of online classes.</t>
  </si>
  <si>
    <t>No</t>
  </si>
  <si>
    <t>N</t>
  </si>
  <si>
    <t>1 year</t>
  </si>
  <si>
    <t>Equipment</t>
  </si>
  <si>
    <t xml:space="preserve">1. SenSource VIDX solution will allow the library to monitor occupancy levels on each floor of the library in order to ensure safe conditions for all students during the pandemic and beyond. 2. The request has no unintentional consequences. 3. Data from SenSource VIDX will supply hourly occupancy data to to allow more efficient staff scheduling and to maximize service levels at the busiest times benefitiing historically underrepresented students and other communities. </t>
  </si>
  <si>
    <t>Yes, ethernet connection and installation of 3 devices.</t>
  </si>
  <si>
    <t>5 years</t>
  </si>
  <si>
    <t>$970 + $480 for software + estimated $2,000 installation</t>
  </si>
  <si>
    <t>Dell Latitude Laptop for student check-out</t>
  </si>
  <si>
    <t>1. Library laptops are available to any student who needs the technology. 2. This should help eliminate the equity gap as those students who cannot afford the newest technology. These laptops can also be used for classes being hosted on Zoom. 3. Helps to eliminate resource gap for historically underrepresented student populations.</t>
  </si>
  <si>
    <t>Rp</t>
  </si>
  <si>
    <t>4 years</t>
  </si>
  <si>
    <t>1. This program has the potential to serve all students and provide an opportunity to students who can't afford textbooks to get free class material for the quarter 2. No, it does not. Students will have access to course materials at no cost, that will help them perform better in classes. Ensuring access to free class material with few monetary barriers, will help close equity gaps. 3. Economically disadvantaged students are historically underrepresented and this allocation will directly benefit such students by providing access to free course materials.
Note: Expensive and common titles will be selected to meet student need.</t>
  </si>
  <si>
    <t>New</t>
  </si>
  <si>
    <t>~3 yrs</t>
  </si>
  <si>
    <t> </t>
  </si>
  <si>
    <t>1. This program has the potential to serve all students and provide an opportunity to students who can't afford textbooks to get free class material for the quarter 2. No, it does not. Students will have access to course materials at no cost, that will help them perform better in classes. Ensuring access to free class material with few monetary barriers, will help close equity gaps. 3. Economically disadvantaged students are historically underrepresented and this allocation will directly benefit such students by providing access to free course materials.                                        Note: Expensive and common titles will be selected to meet student need.</t>
  </si>
  <si>
    <t>Needed</t>
  </si>
  <si>
    <t>1. Many students who cannot afford to purchase textbooks use the library reserves collection to check out needed textbooks. Library scanning workstations give students the option of scanning portions of textbooks so they can be studied outside of library hours. 2. Updated workstations will allow us to install Windows 10 or 11 to provide a safer and more secure system for all users. 3. Scanners allow historically underpresented student populations an option to reduced student textbook costs. Scanning is free and is much more convenient than photocopiers which are not free to use.</t>
  </si>
  <si>
    <t>Epson Thermal Receipt Printers</t>
  </si>
  <si>
    <t xml:space="preserve">1. Receipt printes are used to print loan information and due date when item should be returned to the library. All students benefit from having this informaiton with the loaned item. 2. There are no unintended consequences. 3. All students will benefit. </t>
  </si>
  <si>
    <t>3 years</t>
  </si>
  <si>
    <t>Total Requests</t>
  </si>
  <si>
    <t xml:space="preserve">  </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</si>
  <si>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</si>
  <si>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r>
      <rPr>
        <b/>
        <u/>
        <sz val="10"/>
        <color indexed="8"/>
        <rFont val="Calibri"/>
        <family val="2"/>
      </rPr>
      <t>Instructions:</t>
    </r>
    <r>
      <rPr>
        <sz val="10"/>
        <color indexed="8"/>
        <rFont val="Calibri"/>
        <family val="2"/>
      </rPr>
      <t xml:space="preserve">   This page for emergency requests such as a piece of equipment that broke unexpectedly. </t>
    </r>
  </si>
  <si>
    <t>Division/
Department</t>
  </si>
  <si>
    <r>
      <t>Priority</t>
    </r>
    <r>
      <rPr>
        <b/>
        <sz val="12"/>
        <color indexed="10"/>
        <rFont val="Times New Roman"/>
        <family val="1"/>
      </rPr>
      <t xml:space="preserve"> Critical, Needed, Desirable</t>
    </r>
  </si>
  <si>
    <r>
      <t xml:space="preserve">Item </t>
    </r>
    <r>
      <rPr>
        <b/>
        <sz val="10"/>
        <color indexed="10"/>
        <rFont val="Calibri"/>
        <family val="2"/>
      </rPr>
      <t xml:space="preserve">including why it was not included as a resource request </t>
    </r>
  </si>
  <si>
    <t>Enter Justification</t>
  </si>
  <si>
    <t>How Many?</t>
  </si>
  <si>
    <t>TOTALS</t>
  </si>
  <si>
    <t>INSTRUCTIONAL EQUIPMENT LIST</t>
  </si>
  <si>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</si>
  <si>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</si>
  <si>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Priority Critical, Needed, Desirable</t>
  </si>
  <si>
    <t xml:space="preserve">Currently going for bid under current allocation of  2018-19 </t>
  </si>
  <si>
    <t xml:space="preserve"> </t>
  </si>
  <si>
    <t>Year 1 Library Database Augmentation -- It was not requested in the previous program review because the cost would have been considered too large, but with an augmentation, these resources are desperately needed.  Also, recently, many companies have adjusted their subscription models and costs to a point that without an augmentation, we would not be able to afford continued subscription to the databases.</t>
  </si>
  <si>
    <t>Year 2 Library Database Augmentation -- It was not requested in the previous program review because the cost would have been considered too large, but with an augmentation, these resources are desperately needed.  Also, recently, many companies have adjusted their subscription models and costs to a point that without an augmentation, we would not be able to afford continued subscription to the databases.</t>
  </si>
  <si>
    <t>Year 3 Library Database Augmentation -- It was not requested in the previous program review because the cost would have been considered too large, but with an augmentation, these resources are desperately needed.  Also, recently, many companies have adjusted their subscription models and costs to a point that without an augmentation, we would not be able to afford continued subscription to the databases.</t>
  </si>
  <si>
    <t>Year 4 Library Database Augmentation -- It was not requested in the previous program review because the cost would have been considered too large, but with an augmentation, these resources are desperately needed.  Also, recently, many companies have adjusted their subscription models and costs to a point that without an augmentation, we would not be able to afford continued subscription to the databases.</t>
  </si>
  <si>
    <t>Year 5 Library Database Augmentation -- It was not requested in the previous program review because the cost would have been considered too large, but with an augmentation, these resources are desperately needed.  Also, recently, many companies have adjusted their subscription models and costs to a point that without an augmentation, we would not be able to afford continued subscription to the databases.</t>
  </si>
  <si>
    <t>SenSource VIDX People Counter Sensor &amp; SafeSpace Occupancy Monitoring -- This is a new request not included in the previous program review because it is needed in a post-pandemic world.</t>
  </si>
  <si>
    <t>OER for current classes -- This was not included with our previous program review because the Library was not aware that we could use this funding to print OER textbooks for students whose classes require a printed textbook.  With the increasing number of courses moving to OER, this request is more pressing now.</t>
  </si>
  <si>
    <t>Traditional textbooks and course materials for current classes -- We did not request this in the previous program review because we relied on a small amount of money from DASG to fund the textbook loans.  However, with the pandemic, we have changed the length of time students can keep a book from the reserves to a whole quarter.  We need more textbooks in circulation.</t>
  </si>
  <si>
    <t>Apple MacBook Air -- We did not include this in the previous program review because the need is more current with the increasing student need for computers to do their online learning.</t>
  </si>
  <si>
    <t>Dell Optiplex All-in-one workstation for library scanning stations -- We did not include this in the previous program review because this is a new idea that the library staff thought of when thinking of equity-based initiatives that will help our most under-resourced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</si>
</sst>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quot;$&quot;* #,##0.00_-;\-&quot;$&quot;* #,##0.00_-;_-&quot;$&quot;* &quot;-&quot;??_-;_-@_-"/>
    <numFmt numFmtId="165" formatCode="&quot;$&quot;#,##0.00"/>
  </numFmts>
  <fonts count="31" x14ac:knownFonts="1">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9"/>
      <color rgb="FF000000"/>
      <name val="Times New Roman"/>
      <family val="1"/>
    </font>
    <font>
      <b/>
      <sz val="18"/>
      <color theme="1"/>
      <name val="Times New Roman"/>
      <family val="1"/>
    </font>
    <font>
      <sz val="11"/>
      <color rgb="FF000000"/>
      <name val="Times New Roman"/>
      <family val="1"/>
    </font>
    <font>
      <sz val="11"/>
      <name val="Times New Roman"/>
      <family val="1"/>
    </font>
    <font>
      <b/>
      <sz val="11"/>
      <color rgb="FF000000"/>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FFFFFF"/>
        <bgColor rgb="FF000000"/>
      </patternFill>
    </fill>
    <fill>
      <patternFill patternType="solid">
        <fgColor rgb="FFD9D9D9"/>
        <bgColor rgb="FF000000"/>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164" fontId="17" fillId="0" borderId="0" applyFont="0" applyFill="0" applyBorder="0" applyAlignment="0" applyProtection="0"/>
    <xf numFmtId="44" fontId="18" fillId="0" borderId="0" applyFont="0" applyFill="0" applyBorder="0" applyAlignment="0" applyProtection="0"/>
    <xf numFmtId="0" fontId="18" fillId="0" borderId="0"/>
  </cellStyleXfs>
  <cellXfs count="123">
    <xf numFmtId="0" fontId="0" fillId="0" borderId="0" xfId="0"/>
    <xf numFmtId="0" fontId="21" fillId="0" borderId="0" xfId="0" applyFont="1" applyAlignment="1">
      <alignment vertical="top" wrapText="1"/>
    </xf>
    <xf numFmtId="0" fontId="0" fillId="0" borderId="0" xfId="0" applyAlignment="1">
      <alignment horizontal="center"/>
    </xf>
    <xf numFmtId="0" fontId="23" fillId="2" borderId="2" xfId="0" applyFont="1" applyFill="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vertical="center"/>
    </xf>
    <xf numFmtId="0" fontId="23" fillId="2" borderId="2" xfId="0" applyFont="1" applyFill="1" applyBorder="1" applyAlignment="1">
      <alignment horizontal="center" vertical="center"/>
    </xf>
    <xf numFmtId="0" fontId="23" fillId="0" borderId="2" xfId="0" applyFont="1" applyBorder="1" applyAlignment="1">
      <alignment vertical="center" wrapText="1"/>
    </xf>
    <xf numFmtId="164" fontId="23" fillId="0" borderId="2" xfId="1" applyFont="1" applyBorder="1" applyAlignment="1">
      <alignment vertical="center"/>
    </xf>
    <xf numFmtId="0" fontId="23" fillId="0" borderId="2" xfId="0" applyFont="1" applyBorder="1" applyAlignment="1">
      <alignment vertical="top" wrapText="1"/>
    </xf>
    <xf numFmtId="0" fontId="23" fillId="0" borderId="2" xfId="0" applyFont="1" applyBorder="1" applyAlignment="1">
      <alignment vertical="top"/>
    </xf>
    <xf numFmtId="0" fontId="23" fillId="0" borderId="2" xfId="0" applyFont="1" applyBorder="1" applyAlignment="1">
      <alignment horizontal="center"/>
    </xf>
    <xf numFmtId="164" fontId="23" fillId="0" borderId="2" xfId="1" applyFont="1" applyBorder="1"/>
    <xf numFmtId="165" fontId="25" fillId="0" borderId="0" xfId="0" applyNumberFormat="1" applyFont="1" applyAlignment="1">
      <alignment vertical="center"/>
    </xf>
    <xf numFmtId="165" fontId="23" fillId="0" borderId="2" xfId="0" applyNumberFormat="1" applyFont="1" applyBorder="1" applyAlignment="1">
      <alignment horizontal="center" vertical="center" wrapText="1"/>
    </xf>
    <xf numFmtId="165" fontId="23" fillId="0" borderId="2" xfId="0" applyNumberFormat="1" applyFont="1" applyBorder="1" applyAlignment="1">
      <alignment vertical="center"/>
    </xf>
    <xf numFmtId="165" fontId="25" fillId="0" borderId="2" xfId="0" applyNumberFormat="1" applyFont="1" applyBorder="1" applyAlignment="1">
      <alignment vertical="center"/>
    </xf>
    <xf numFmtId="164" fontId="20" fillId="2" borderId="2" xfId="0" applyNumberFormat="1" applyFont="1" applyFill="1" applyBorder="1"/>
    <xf numFmtId="0" fontId="23" fillId="0" borderId="2" xfId="0" applyFont="1" applyBorder="1" applyAlignment="1">
      <alignment horizontal="center" vertical="center"/>
    </xf>
    <xf numFmtId="44" fontId="23" fillId="2" borderId="2" xfId="0" applyNumberFormat="1" applyFont="1" applyFill="1" applyBorder="1" applyAlignment="1">
      <alignment vertical="center"/>
    </xf>
    <xf numFmtId="0" fontId="23" fillId="2" borderId="2" xfId="0" applyFont="1" applyFill="1" applyBorder="1" applyAlignment="1">
      <alignment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xf>
    <xf numFmtId="0" fontId="26" fillId="0" borderId="2" xfId="0" applyFont="1" applyBorder="1" applyAlignment="1">
      <alignment horizontal="left" vertical="center" wrapText="1"/>
    </xf>
    <xf numFmtId="164" fontId="25" fillId="0" borderId="2" xfId="0" applyNumberFormat="1" applyFont="1" applyBorder="1" applyAlignment="1">
      <alignment vertical="center"/>
    </xf>
    <xf numFmtId="0" fontId="25" fillId="2" borderId="2" xfId="0" applyFont="1" applyFill="1" applyBorder="1" applyAlignment="1">
      <alignment horizontal="center" vertical="center" wrapText="1"/>
    </xf>
    <xf numFmtId="164" fontId="24" fillId="5" borderId="9" xfId="0" applyNumberFormat="1" applyFont="1" applyFill="1" applyBorder="1" applyAlignment="1">
      <alignment vertical="center"/>
    </xf>
    <xf numFmtId="0" fontId="24" fillId="2" borderId="3"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2" xfId="0" applyFont="1" applyFill="1" applyBorder="1" applyAlignment="1">
      <alignment horizontal="center" vertical="center" wrapText="1"/>
    </xf>
    <xf numFmtId="0" fontId="24" fillId="0" borderId="0" xfId="0" applyFont="1" applyAlignment="1">
      <alignment vertical="center"/>
    </xf>
    <xf numFmtId="0" fontId="25"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4" fontId="25" fillId="6" borderId="2" xfId="1" applyFont="1" applyFill="1" applyBorder="1" applyAlignment="1">
      <alignment vertical="center"/>
    </xf>
    <xf numFmtId="44" fontId="0" fillId="0" borderId="0" xfId="0"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3" fillId="2" borderId="1" xfId="0" applyFont="1" applyFill="1" applyBorder="1" applyAlignment="1">
      <alignment horizontal="center" vertical="center" wrapText="1"/>
    </xf>
    <xf numFmtId="0" fontId="23" fillId="2" borderId="1" xfId="0" applyFont="1" applyFill="1" applyBorder="1" applyAlignment="1">
      <alignment vertical="center"/>
    </xf>
    <xf numFmtId="0" fontId="24" fillId="2" borderId="1" xfId="0" applyFont="1" applyFill="1" applyBorder="1" applyAlignment="1">
      <alignment horizontal="center" vertical="center" wrapText="1"/>
    </xf>
    <xf numFmtId="0" fontId="24" fillId="0" borderId="2" xfId="0" applyFont="1" applyBorder="1" applyAlignment="1">
      <alignment vertical="center" wrapText="1"/>
    </xf>
    <xf numFmtId="0" fontId="25" fillId="2" borderId="1" xfId="0" applyFont="1" applyFill="1" applyBorder="1" applyAlignment="1">
      <alignment horizontal="center" vertical="center" wrapText="1"/>
    </xf>
    <xf numFmtId="0" fontId="20" fillId="0" borderId="2" xfId="0" applyFont="1" applyBorder="1" applyAlignment="1">
      <alignment vertical="top" wrapText="1"/>
    </xf>
    <xf numFmtId="0" fontId="28" fillId="0" borderId="24" xfId="0" applyFont="1" applyBorder="1" applyAlignment="1">
      <alignment wrapText="1"/>
    </xf>
    <xf numFmtId="0" fontId="29" fillId="8" borderId="24" xfId="0" applyFont="1" applyFill="1" applyBorder="1" applyAlignment="1">
      <alignment wrapText="1"/>
    </xf>
    <xf numFmtId="0" fontId="28" fillId="9" borderId="24" xfId="0" applyFont="1" applyFill="1" applyBorder="1" applyAlignment="1">
      <alignment wrapText="1"/>
    </xf>
    <xf numFmtId="0" fontId="23" fillId="0" borderId="0" xfId="0" applyFont="1" applyAlignment="1">
      <alignment horizontal="center" vertical="center"/>
    </xf>
    <xf numFmtId="0" fontId="23" fillId="0" borderId="2" xfId="0" applyFont="1" applyBorder="1" applyAlignment="1">
      <alignment horizontal="center" vertical="center" wrapText="1"/>
    </xf>
    <xf numFmtId="0" fontId="20" fillId="0" borderId="0" xfId="0" applyFont="1" applyAlignment="1"/>
    <xf numFmtId="0" fontId="20" fillId="0" borderId="6" xfId="0" applyFont="1" applyBorder="1" applyAlignment="1">
      <alignment wrapText="1"/>
    </xf>
    <xf numFmtId="0" fontId="20" fillId="0" borderId="0" xfId="0" applyFont="1" applyAlignment="1">
      <alignment wrapText="1"/>
    </xf>
    <xf numFmtId="0" fontId="20" fillId="0" borderId="10" xfId="0" applyFont="1" applyBorder="1" applyAlignment="1"/>
    <xf numFmtId="0" fontId="25" fillId="6" borderId="2" xfId="0" applyFont="1" applyFill="1" applyBorder="1" applyAlignment="1">
      <alignment vertical="center" wrapText="1"/>
    </xf>
    <xf numFmtId="0" fontId="24" fillId="3" borderId="9" xfId="0" applyFont="1" applyFill="1" applyBorder="1" applyAlignment="1">
      <alignment vertical="center" wrapText="1"/>
    </xf>
    <xf numFmtId="0" fontId="16" fillId="6" borderId="2" xfId="0" applyFont="1" applyFill="1" applyBorder="1" applyAlignment="1">
      <alignment vertical="center" wrapText="1"/>
    </xf>
    <xf numFmtId="0" fontId="23" fillId="2" borderId="7" xfId="0" applyFont="1" applyFill="1" applyBorder="1" applyAlignment="1">
      <alignment vertical="center" wrapText="1"/>
    </xf>
    <xf numFmtId="0" fontId="23" fillId="2" borderId="8" xfId="0" applyFont="1" applyFill="1" applyBorder="1" applyAlignment="1">
      <alignment vertical="center" wrapText="1"/>
    </xf>
    <xf numFmtId="0" fontId="23" fillId="0" borderId="11" xfId="0" applyFont="1" applyBorder="1" applyAlignment="1">
      <alignment vertical="center" wrapText="1"/>
    </xf>
    <xf numFmtId="0" fontId="15" fillId="4" borderId="2" xfId="0" applyFont="1" applyFill="1" applyBorder="1" applyAlignment="1">
      <alignment vertical="center" wrapText="1"/>
    </xf>
    <xf numFmtId="0" fontId="26" fillId="0" borderId="2" xfId="0" applyFont="1" applyBorder="1" applyAlignment="1">
      <alignment vertical="center" wrapText="1"/>
    </xf>
    <xf numFmtId="0" fontId="23" fillId="0" borderId="2" xfId="0" applyFont="1" applyBorder="1" applyAlignment="1">
      <alignment vertical="center"/>
    </xf>
    <xf numFmtId="0" fontId="23" fillId="2" borderId="2" xfId="0" applyFont="1" applyFill="1" applyBorder="1" applyAlignment="1">
      <alignment vertical="center" wrapText="1"/>
    </xf>
    <xf numFmtId="0" fontId="28" fillId="0" borderId="24" xfId="0" applyFont="1" applyBorder="1" applyAlignment="1"/>
    <xf numFmtId="8" fontId="28" fillId="0" borderId="24" xfId="0" applyNumberFormat="1" applyFont="1" applyBorder="1" applyAlignment="1"/>
    <xf numFmtId="8" fontId="0" fillId="0" borderId="24" xfId="0" applyNumberFormat="1" applyBorder="1" applyAlignment="1"/>
    <xf numFmtId="8" fontId="30" fillId="0" borderId="24" xfId="0" applyNumberFormat="1" applyFont="1" applyBorder="1" applyAlignment="1"/>
    <xf numFmtId="0" fontId="28" fillId="9" borderId="24" xfId="0" applyFont="1" applyFill="1" applyBorder="1" applyAlignment="1"/>
    <xf numFmtId="0" fontId="0" fillId="0" borderId="24" xfId="0" applyBorder="1" applyAlignment="1"/>
    <xf numFmtId="0" fontId="28" fillId="0" borderId="24" xfId="0" applyFont="1" applyBorder="1" applyAlignment="1">
      <alignment vertical="center" wrapText="1"/>
    </xf>
    <xf numFmtId="0" fontId="29" fillId="8" borderId="24" xfId="0" applyFont="1" applyFill="1" applyBorder="1" applyAlignment="1">
      <alignment vertical="center" wrapText="1"/>
    </xf>
    <xf numFmtId="0" fontId="28" fillId="0" borderId="24" xfId="0" applyFont="1" applyBorder="1" applyAlignment="1">
      <alignment vertical="center"/>
    </xf>
    <xf numFmtId="8" fontId="28" fillId="0" borderId="24" xfId="0" applyNumberFormat="1" applyFont="1" applyBorder="1" applyAlignment="1">
      <alignment vertical="center"/>
    </xf>
    <xf numFmtId="8" fontId="0" fillId="0" borderId="24" xfId="0" applyNumberFormat="1" applyBorder="1" applyAlignment="1">
      <alignment vertical="center"/>
    </xf>
    <xf numFmtId="8" fontId="30" fillId="0" borderId="24" xfId="0" applyNumberFormat="1" applyFont="1" applyBorder="1" applyAlignment="1">
      <alignment vertical="center"/>
    </xf>
    <xf numFmtId="0" fontId="28" fillId="9" borderId="24" xfId="0" applyFont="1" applyFill="1" applyBorder="1" applyAlignment="1">
      <alignment vertical="center"/>
    </xf>
    <xf numFmtId="0" fontId="28" fillId="9" borderId="24" xfId="0" applyFont="1" applyFill="1" applyBorder="1" applyAlignment="1">
      <alignment vertical="center" wrapText="1"/>
    </xf>
    <xf numFmtId="0" fontId="0" fillId="0" borderId="24" xfId="0" applyBorder="1" applyAlignment="1">
      <alignment vertical="center"/>
    </xf>
    <xf numFmtId="164" fontId="22" fillId="0" borderId="2" xfId="0" applyNumberFormat="1" applyFont="1" applyBorder="1" applyAlignment="1">
      <alignment vertical="center"/>
    </xf>
    <xf numFmtId="0" fontId="20" fillId="0" borderId="3" xfId="0" applyFont="1" applyBorder="1" applyAlignment="1"/>
    <xf numFmtId="0" fontId="20" fillId="0" borderId="2" xfId="0" applyFont="1" applyBorder="1" applyAlignment="1"/>
    <xf numFmtId="164" fontId="22" fillId="0" borderId="1" xfId="0" applyNumberFormat="1" applyFont="1" applyBorder="1" applyAlignment="1">
      <alignment vertical="center"/>
    </xf>
    <xf numFmtId="164" fontId="22" fillId="0" borderId="13" xfId="0" applyNumberFormat="1" applyFont="1" applyBorder="1" applyAlignment="1">
      <alignment vertical="center"/>
    </xf>
    <xf numFmtId="164" fontId="22" fillId="0" borderId="14" xfId="0" applyNumberFormat="1" applyFont="1" applyBorder="1" applyAlignment="1">
      <alignment vertical="center"/>
    </xf>
    <xf numFmtId="0" fontId="20" fillId="0" borderId="15" xfId="0" applyFont="1" applyBorder="1" applyAlignment="1"/>
    <xf numFmtId="164" fontId="24" fillId="5" borderId="16" xfId="1" applyFont="1" applyFill="1" applyBorder="1" applyAlignment="1">
      <alignment horizontal="right" vertical="center" wrapText="1"/>
    </xf>
    <xf numFmtId="164" fontId="24" fillId="5" borderId="17" xfId="1" applyFont="1" applyFill="1" applyBorder="1" applyAlignment="1">
      <alignment horizontal="right" vertical="center" wrapText="1"/>
    </xf>
    <xf numFmtId="164" fontId="24" fillId="5" borderId="18" xfId="1" applyFont="1" applyFill="1" applyBorder="1" applyAlignment="1">
      <alignment horizontal="right" vertical="center" wrapText="1"/>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3"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23" fillId="0" borderId="21" xfId="0" applyFont="1" applyBorder="1" applyAlignment="1">
      <alignment horizontal="left" vertical="center" wrapText="1"/>
    </xf>
    <xf numFmtId="0" fontId="27" fillId="5" borderId="2"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0" fillId="0" borderId="0" xfId="0" applyFont="1" applyAlignment="1"/>
    <xf numFmtId="0" fontId="5" fillId="0" borderId="1" xfId="0" applyFont="1" applyBorder="1" applyAlignment="1">
      <alignment vertical="center" wrapText="1"/>
    </xf>
    <xf numFmtId="0" fontId="5" fillId="0" borderId="19" xfId="0" applyFont="1" applyBorder="1" applyAlignment="1">
      <alignment vertical="center" wrapText="1"/>
    </xf>
    <xf numFmtId="0" fontId="22" fillId="0" borderId="19" xfId="0" applyFont="1" applyBorder="1" applyAlignment="1">
      <alignment vertical="center" wrapText="1"/>
    </xf>
    <xf numFmtId="0" fontId="22" fillId="0" borderId="3" xfId="0" applyFont="1" applyBorder="1" applyAlignment="1">
      <alignment vertical="center" wrapText="1"/>
    </xf>
    <xf numFmtId="0" fontId="10" fillId="5" borderId="1" xfId="0" applyFont="1" applyFill="1" applyBorder="1" applyAlignment="1">
      <alignment vertical="center" wrapText="1"/>
    </xf>
    <xf numFmtId="0" fontId="10" fillId="5" borderId="19" xfId="0" applyFont="1" applyFill="1" applyBorder="1" applyAlignment="1">
      <alignment vertical="center" wrapText="1"/>
    </xf>
    <xf numFmtId="0" fontId="25" fillId="5" borderId="19" xfId="0" applyFont="1" applyFill="1" applyBorder="1" applyAlignment="1">
      <alignment vertical="center" wrapText="1"/>
    </xf>
    <xf numFmtId="0" fontId="20" fillId="0" borderId="22" xfId="0" applyFont="1" applyBorder="1" applyAlignment="1">
      <alignment wrapText="1"/>
    </xf>
    <xf numFmtId="0" fontId="20" fillId="0" borderId="23" xfId="0" applyFont="1" applyBorder="1" applyAlignment="1">
      <alignment wrapText="1"/>
    </xf>
    <xf numFmtId="164" fontId="20" fillId="2" borderId="1" xfId="0" applyNumberFormat="1" applyFont="1" applyFill="1" applyBorder="1" applyAlignment="1">
      <alignment horizontal="center" wrapText="1"/>
    </xf>
    <xf numFmtId="164" fontId="20" fillId="2" borderId="19" xfId="0" applyNumberFormat="1" applyFont="1" applyFill="1" applyBorder="1" applyAlignment="1">
      <alignment horizontal="center" wrapText="1"/>
    </xf>
    <xf numFmtId="164" fontId="20" fillId="2" borderId="3" xfId="0" applyNumberFormat="1" applyFont="1" applyFill="1" applyBorder="1" applyAlignment="1">
      <alignment horizontal="center" wrapText="1"/>
    </xf>
    <xf numFmtId="0" fontId="19" fillId="0" borderId="0" xfId="0" applyFont="1" applyAlignment="1">
      <alignment horizontal="center"/>
    </xf>
    <xf numFmtId="0" fontId="0" fillId="0" borderId="0" xfId="0" applyAlignment="1">
      <alignment horizontal="center"/>
    </xf>
    <xf numFmtId="0" fontId="19" fillId="0" borderId="6" xfId="0" applyFont="1" applyBorder="1" applyAlignment="1">
      <alignment horizontal="center" vertical="center" wrapText="1"/>
    </xf>
    <xf numFmtId="0" fontId="19" fillId="0" borderId="0" xfId="0" applyFont="1" applyAlignment="1">
      <alignment horizontal="center" vertical="center" wrapText="1"/>
    </xf>
    <xf numFmtId="0" fontId="0" fillId="0" borderId="6" xfId="0" applyBorder="1" applyAlignment="1">
      <alignment horizontal="left" wrapText="1"/>
    </xf>
    <xf numFmtId="0" fontId="0" fillId="0" borderId="0" xfId="0" applyAlignment="1">
      <alignment horizontal="left" wrapText="1"/>
    </xf>
    <xf numFmtId="0" fontId="23" fillId="0" borderId="2" xfId="0" applyFont="1" applyBorder="1" applyAlignment="1">
      <alignment horizontal="center" vertical="center" wrapText="1"/>
    </xf>
  </cellXfs>
  <cellStyles count="4">
    <cellStyle name="Currency" xfId="1" builtinId="4"/>
    <cellStyle name="Currency 2" xfId="2" xr:uid="{00000000-0005-0000-0000-000001000000}"/>
    <cellStyle name="Normal" xfId="0" builtinId="0"/>
    <cellStyle name="Normal 4"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opLeftCell="D8" zoomScaleNormal="100" workbookViewId="0">
      <selection activeCell="K6" sqref="K6"/>
    </sheetView>
  </sheetViews>
  <sheetFormatPr baseColWidth="10" defaultColWidth="8.83203125" defaultRowHeight="16" x14ac:dyDescent="0.2"/>
  <cols>
    <col min="1" max="3" width="8.83203125" style="37"/>
    <col min="4" max="5" width="29" style="37" customWidth="1"/>
    <col min="6" max="8" width="8.83203125" style="39"/>
    <col min="9" max="9" width="10" style="37" customWidth="1"/>
    <col min="10" max="10" width="8.83203125" style="37"/>
    <col min="11" max="11" width="10.83203125" style="37" customWidth="1"/>
    <col min="12" max="12" width="10.5" style="37" customWidth="1"/>
    <col min="13" max="13" width="8.83203125" style="37"/>
    <col min="14" max="14" width="14.5" style="37" customWidth="1"/>
    <col min="15" max="19" width="8.83203125" style="37"/>
    <col min="20" max="20" width="31.33203125" style="38" customWidth="1"/>
    <col min="21" max="16384" width="8.83203125" style="37"/>
  </cols>
  <sheetData>
    <row r="1" spans="1:20" x14ac:dyDescent="0.2">
      <c r="A1" s="6"/>
      <c r="B1" s="92" t="s">
        <v>0</v>
      </c>
      <c r="C1" s="92"/>
      <c r="D1" s="92"/>
      <c r="E1" s="92"/>
      <c r="F1" s="92"/>
      <c r="G1" s="92"/>
      <c r="H1" s="92"/>
      <c r="I1" s="92"/>
      <c r="J1" s="92"/>
      <c r="K1" s="92"/>
      <c r="L1" s="92"/>
      <c r="M1" s="92"/>
      <c r="N1" s="92"/>
      <c r="O1" s="49"/>
      <c r="P1" s="49"/>
      <c r="Q1" s="49"/>
      <c r="R1" s="49"/>
      <c r="S1" s="6"/>
      <c r="T1" s="4"/>
    </row>
    <row r="2" spans="1:20" x14ac:dyDescent="0.2">
      <c r="A2" s="6"/>
      <c r="B2" s="93" t="s">
        <v>1</v>
      </c>
      <c r="C2" s="94"/>
      <c r="D2" s="95"/>
      <c r="E2" s="95"/>
      <c r="F2" s="95"/>
      <c r="G2" s="95"/>
      <c r="H2" s="95"/>
      <c r="I2" s="95"/>
      <c r="J2" s="95"/>
      <c r="K2" s="95"/>
      <c r="L2" s="95"/>
      <c r="M2" s="95"/>
      <c r="N2" s="95"/>
      <c r="O2" s="95"/>
      <c r="P2" s="95"/>
      <c r="Q2" s="95"/>
      <c r="R2" s="96"/>
      <c r="S2" s="6"/>
      <c r="T2" s="4"/>
    </row>
    <row r="3" spans="1:20" ht="94.5" customHeight="1" x14ac:dyDescent="0.2">
      <c r="A3" s="6"/>
      <c r="B3" s="97" t="s">
        <v>2</v>
      </c>
      <c r="C3" s="98"/>
      <c r="D3" s="99"/>
      <c r="E3" s="99"/>
      <c r="F3" s="99"/>
      <c r="G3" s="99"/>
      <c r="H3" s="99"/>
      <c r="I3" s="99"/>
      <c r="J3" s="99"/>
      <c r="K3" s="99"/>
      <c r="L3" s="99"/>
      <c r="M3" s="99"/>
      <c r="N3" s="99"/>
      <c r="O3" s="99"/>
      <c r="P3" s="99"/>
      <c r="Q3" s="99"/>
      <c r="R3" s="99"/>
      <c r="S3" s="6"/>
      <c r="T3" s="4"/>
    </row>
    <row r="4" spans="1:20" ht="23" x14ac:dyDescent="0.2">
      <c r="A4" s="100"/>
      <c r="B4" s="100"/>
      <c r="C4" s="100"/>
      <c r="D4" s="100"/>
      <c r="E4" s="100"/>
      <c r="F4" s="100"/>
      <c r="G4" s="100"/>
      <c r="H4" s="100"/>
      <c r="I4" s="100"/>
      <c r="J4" s="100"/>
      <c r="K4" s="100"/>
      <c r="L4" s="100"/>
      <c r="M4" s="100"/>
      <c r="N4" s="100"/>
      <c r="O4" s="101" t="s">
        <v>3</v>
      </c>
      <c r="P4" s="101"/>
      <c r="Q4" s="101"/>
      <c r="R4" s="101"/>
      <c r="S4" s="102"/>
      <c r="T4" s="90" t="s">
        <v>4</v>
      </c>
    </row>
    <row r="5" spans="1:20" ht="143" x14ac:dyDescent="0.2">
      <c r="A5" s="32" t="s">
        <v>5</v>
      </c>
      <c r="B5" s="33" t="s">
        <v>6</v>
      </c>
      <c r="C5" s="33" t="s">
        <v>7</v>
      </c>
      <c r="D5" s="34" t="s">
        <v>8</v>
      </c>
      <c r="E5" s="34" t="s">
        <v>9</v>
      </c>
      <c r="F5" s="32" t="s">
        <v>10</v>
      </c>
      <c r="G5" s="32" t="s">
        <v>11</v>
      </c>
      <c r="H5" s="32" t="s">
        <v>12</v>
      </c>
      <c r="I5" s="32" t="s">
        <v>13</v>
      </c>
      <c r="J5" s="32" t="s">
        <v>14</v>
      </c>
      <c r="K5" s="35" t="s">
        <v>15</v>
      </c>
      <c r="L5" s="32" t="s">
        <v>16</v>
      </c>
      <c r="M5" s="32" t="s">
        <v>17</v>
      </c>
      <c r="N5" s="32" t="s">
        <v>18</v>
      </c>
      <c r="O5" s="26" t="s">
        <v>19</v>
      </c>
      <c r="P5" s="26" t="s">
        <v>20</v>
      </c>
      <c r="Q5" s="26" t="s">
        <v>21</v>
      </c>
      <c r="R5" s="26" t="s">
        <v>22</v>
      </c>
      <c r="S5" s="44" t="s">
        <v>23</v>
      </c>
      <c r="T5" s="91"/>
    </row>
    <row r="6" spans="1:20" ht="93" customHeight="1" x14ac:dyDescent="0.2">
      <c r="A6" s="50" t="s">
        <v>24</v>
      </c>
      <c r="B6" s="22" t="s">
        <v>25</v>
      </c>
      <c r="C6" s="22" t="s">
        <v>31</v>
      </c>
      <c r="D6" s="24" t="s">
        <v>36</v>
      </c>
      <c r="E6" s="24" t="s">
        <v>37</v>
      </c>
      <c r="F6" s="19" t="s">
        <v>28</v>
      </c>
      <c r="G6" s="19" t="s">
        <v>38</v>
      </c>
      <c r="H6" s="19" t="s">
        <v>39</v>
      </c>
      <c r="I6" s="9">
        <v>1399</v>
      </c>
      <c r="J6" s="50">
        <v>20</v>
      </c>
      <c r="K6" s="9">
        <f>SUM(I6*J6)</f>
        <v>27980</v>
      </c>
      <c r="L6" s="9">
        <f>SUM(K6*0.09)</f>
        <v>2518.1999999999998</v>
      </c>
      <c r="M6" s="9"/>
      <c r="N6" s="25">
        <f>SUM(K6,L6)</f>
        <v>30498.2</v>
      </c>
      <c r="O6" s="3"/>
      <c r="P6" s="3"/>
      <c r="Q6" s="3"/>
      <c r="R6" s="3"/>
      <c r="S6" s="41"/>
      <c r="T6" s="8"/>
    </row>
    <row r="7" spans="1:20" ht="79.5" customHeight="1" x14ac:dyDescent="0.2">
      <c r="A7" s="50" t="s">
        <v>24</v>
      </c>
      <c r="B7" s="22" t="s">
        <v>45</v>
      </c>
      <c r="C7" s="22" t="s">
        <v>31</v>
      </c>
      <c r="D7" s="8" t="s">
        <v>47</v>
      </c>
      <c r="E7" s="24" t="s">
        <v>48</v>
      </c>
      <c r="F7" s="19" t="s">
        <v>28</v>
      </c>
      <c r="G7" s="19" t="s">
        <v>38</v>
      </c>
      <c r="H7" s="50" t="s">
        <v>49</v>
      </c>
      <c r="I7" s="9">
        <v>329.96</v>
      </c>
      <c r="J7" s="19">
        <v>3</v>
      </c>
      <c r="K7" s="9">
        <f>SUM(I7*J7)</f>
        <v>989.87999999999988</v>
      </c>
      <c r="L7" s="9">
        <f>SUM(K7*0.09)</f>
        <v>89.089199999999991</v>
      </c>
      <c r="M7" s="9"/>
      <c r="N7" s="25">
        <f>SUM(K7,L7)</f>
        <v>1078.9691999999998</v>
      </c>
      <c r="O7" s="7"/>
      <c r="P7" s="7"/>
      <c r="Q7" s="7"/>
      <c r="R7" s="7"/>
      <c r="S7" s="40"/>
      <c r="T7" s="8"/>
    </row>
    <row r="8" spans="1:20" ht="31.75" customHeight="1" x14ac:dyDescent="0.2">
      <c r="A8" s="50"/>
      <c r="B8" s="22"/>
      <c r="C8" s="22"/>
      <c r="D8" s="8"/>
      <c r="E8" s="24"/>
      <c r="F8" s="19"/>
      <c r="G8" s="19"/>
      <c r="H8" s="50"/>
      <c r="I8" s="9"/>
      <c r="J8" s="19"/>
      <c r="K8" s="9"/>
      <c r="L8" s="9"/>
      <c r="M8" s="9"/>
      <c r="N8" s="25"/>
      <c r="O8" s="7"/>
      <c r="P8" s="7"/>
      <c r="Q8" s="7"/>
      <c r="R8" s="7"/>
      <c r="S8" s="40"/>
      <c r="T8" s="8"/>
    </row>
    <row r="9" spans="1:20" ht="31.75" customHeight="1" x14ac:dyDescent="0.2">
      <c r="A9" s="50"/>
      <c r="B9" s="22"/>
      <c r="C9" s="22"/>
      <c r="D9" s="8"/>
      <c r="E9" s="24"/>
      <c r="F9" s="19"/>
      <c r="G9" s="19"/>
      <c r="H9" s="50"/>
      <c r="I9" s="9"/>
      <c r="J9" s="19"/>
      <c r="K9" s="9"/>
      <c r="L9" s="9"/>
      <c r="M9" s="9"/>
      <c r="N9" s="25"/>
      <c r="O9" s="7"/>
      <c r="P9" s="7"/>
      <c r="Q9" s="7"/>
      <c r="R9" s="7"/>
      <c r="S9" s="40"/>
      <c r="T9" s="8"/>
    </row>
    <row r="10" spans="1:20" ht="31.75" customHeight="1" x14ac:dyDescent="0.2">
      <c r="A10" s="50"/>
      <c r="B10" s="22"/>
      <c r="C10" s="22"/>
      <c r="D10" s="8"/>
      <c r="E10" s="24"/>
      <c r="F10" s="19"/>
      <c r="G10" s="19"/>
      <c r="H10" s="50"/>
      <c r="I10" s="9"/>
      <c r="J10" s="19"/>
      <c r="K10" s="9"/>
      <c r="L10" s="9"/>
      <c r="M10" s="9"/>
      <c r="N10" s="25"/>
      <c r="O10" s="7"/>
      <c r="P10" s="7"/>
      <c r="Q10" s="7"/>
      <c r="R10" s="7"/>
      <c r="S10" s="40"/>
      <c r="T10" s="8"/>
    </row>
    <row r="11" spans="1:20" ht="31.75" customHeight="1" x14ac:dyDescent="0.2">
      <c r="A11" s="50"/>
      <c r="B11" s="22"/>
      <c r="C11" s="22"/>
      <c r="D11" s="8"/>
      <c r="E11" s="24"/>
      <c r="F11" s="19"/>
      <c r="G11" s="19"/>
      <c r="H11" s="50"/>
      <c r="I11" s="9"/>
      <c r="J11" s="19"/>
      <c r="K11" s="9"/>
      <c r="L11" s="9"/>
      <c r="M11" s="9"/>
      <c r="N11" s="25"/>
      <c r="O11" s="7"/>
      <c r="P11" s="7"/>
      <c r="Q11" s="7"/>
      <c r="R11" s="7"/>
      <c r="S11" s="40"/>
      <c r="T11" s="8"/>
    </row>
    <row r="12" spans="1:20" ht="31.75" customHeight="1" x14ac:dyDescent="0.2">
      <c r="A12" s="50"/>
      <c r="B12" s="22"/>
      <c r="C12" s="22"/>
      <c r="D12" s="8"/>
      <c r="E12" s="24"/>
      <c r="F12" s="19"/>
      <c r="G12" s="19"/>
      <c r="H12" s="50"/>
      <c r="I12" s="9"/>
      <c r="J12" s="19"/>
      <c r="K12" s="9"/>
      <c r="L12" s="9"/>
      <c r="M12" s="9"/>
      <c r="N12" s="25"/>
      <c r="O12" s="7"/>
      <c r="P12" s="7"/>
      <c r="Q12" s="7"/>
      <c r="R12" s="7"/>
      <c r="S12" s="40"/>
      <c r="T12" s="8"/>
    </row>
    <row r="13" spans="1:20" ht="31.75" customHeight="1" thickBot="1" x14ac:dyDescent="0.25">
      <c r="A13" s="50"/>
      <c r="B13" s="22"/>
      <c r="C13" s="22"/>
      <c r="D13" s="8"/>
      <c r="E13" s="24"/>
      <c r="F13" s="19"/>
      <c r="G13" s="19"/>
      <c r="H13" s="50"/>
      <c r="I13" s="9"/>
      <c r="J13" s="19"/>
      <c r="K13" s="9"/>
      <c r="L13" s="9"/>
      <c r="M13" s="9"/>
      <c r="N13" s="25"/>
      <c r="O13" s="7"/>
      <c r="P13" s="7"/>
      <c r="Q13" s="7"/>
      <c r="R13" s="7"/>
      <c r="S13" s="40"/>
      <c r="T13" s="8"/>
    </row>
    <row r="14" spans="1:20" ht="31.75" customHeight="1" thickBot="1" x14ac:dyDescent="0.25">
      <c r="A14" s="87" t="s">
        <v>50</v>
      </c>
      <c r="B14" s="88"/>
      <c r="C14" s="88"/>
      <c r="D14" s="88"/>
      <c r="E14" s="88"/>
      <c r="F14" s="88"/>
      <c r="G14" s="88"/>
      <c r="H14" s="88"/>
      <c r="I14" s="88"/>
      <c r="J14" s="88"/>
      <c r="K14" s="88"/>
      <c r="L14" s="88"/>
      <c r="M14" s="89"/>
      <c r="N14" s="27">
        <f>SUM(N6:N13)</f>
        <v>31577.1692</v>
      </c>
      <c r="O14" s="28"/>
      <c r="P14" s="29"/>
      <c r="Q14" s="29"/>
      <c r="R14" s="29"/>
      <c r="S14" s="42"/>
      <c r="T14" s="43"/>
    </row>
    <row r="15" spans="1:20" ht="31.75" customHeight="1" x14ac:dyDescent="0.2">
      <c r="A15" s="6"/>
      <c r="B15" s="6"/>
      <c r="C15" s="6"/>
      <c r="D15" s="6"/>
      <c r="E15" s="6"/>
      <c r="F15" s="49"/>
      <c r="G15" s="49"/>
      <c r="H15" s="49"/>
      <c r="I15" s="6"/>
      <c r="J15" s="6"/>
      <c r="K15" s="6"/>
      <c r="L15" s="6"/>
      <c r="M15" s="6"/>
      <c r="N15" s="14" t="s">
        <v>51</v>
      </c>
      <c r="O15" s="14" t="s">
        <v>51</v>
      </c>
      <c r="P15" s="49"/>
      <c r="Q15" s="49"/>
      <c r="R15" s="49"/>
      <c r="S15" s="6"/>
      <c r="T15" s="4"/>
    </row>
  </sheetData>
  <mergeCells count="7">
    <mergeCell ref="A14:M14"/>
    <mergeCell ref="T4:T5"/>
    <mergeCell ref="B1:N1"/>
    <mergeCell ref="B2:R2"/>
    <mergeCell ref="B3:R3"/>
    <mergeCell ref="A4:N4"/>
    <mergeCell ref="O4:S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6"/>
  <sheetViews>
    <sheetView tabSelected="1" workbookViewId="0">
      <selection activeCell="K14" sqref="K14"/>
    </sheetView>
  </sheetViews>
  <sheetFormatPr baseColWidth="10" defaultColWidth="10.83203125" defaultRowHeight="14" x14ac:dyDescent="0.2"/>
  <cols>
    <col min="1" max="1" width="10.83203125" style="51"/>
    <col min="2" max="3" width="9.5" style="51" customWidth="1"/>
    <col min="4" max="5" width="31" style="51" customWidth="1"/>
    <col min="6" max="6" width="8.33203125" style="51" customWidth="1"/>
    <col min="7" max="7" width="9.5" style="51" customWidth="1"/>
    <col min="8" max="8" width="8.33203125" style="51" customWidth="1"/>
    <col min="9" max="9" width="9" style="51" customWidth="1"/>
    <col min="10" max="10" width="6" style="51" customWidth="1"/>
    <col min="11" max="12" width="9.6640625" style="51" customWidth="1"/>
    <col min="13" max="13" width="8.33203125" style="51" customWidth="1"/>
    <col min="14" max="14" width="14" style="51" customWidth="1"/>
    <col min="15" max="18" width="10.83203125" style="51"/>
    <col min="19" max="19" width="12.33203125" style="51" bestFit="1" customWidth="1"/>
    <col min="20" max="20" width="16" style="51" customWidth="1"/>
    <col min="21" max="16384" width="10.83203125" style="51"/>
  </cols>
  <sheetData>
    <row r="1" spans="1:20" x14ac:dyDescent="0.2">
      <c r="B1" s="103" t="s">
        <v>0</v>
      </c>
      <c r="C1" s="103"/>
      <c r="D1" s="103"/>
      <c r="E1" s="103"/>
      <c r="F1" s="103"/>
      <c r="G1" s="103"/>
      <c r="H1" s="103"/>
      <c r="I1" s="103"/>
      <c r="J1" s="103"/>
      <c r="K1" s="103"/>
      <c r="L1" s="103"/>
      <c r="M1" s="103"/>
      <c r="N1" s="103"/>
    </row>
    <row r="2" spans="1:20" ht="36" customHeight="1" x14ac:dyDescent="0.2">
      <c r="B2" s="104" t="s">
        <v>52</v>
      </c>
      <c r="C2" s="105"/>
      <c r="D2" s="106"/>
      <c r="E2" s="106"/>
      <c r="F2" s="106"/>
      <c r="G2" s="106"/>
      <c r="H2" s="106"/>
      <c r="I2" s="106"/>
      <c r="J2" s="106"/>
      <c r="K2" s="106"/>
      <c r="L2" s="106"/>
      <c r="M2" s="106"/>
      <c r="N2" s="106"/>
      <c r="O2" s="106"/>
      <c r="P2" s="106"/>
      <c r="Q2" s="106"/>
      <c r="R2" s="107"/>
    </row>
    <row r="3" spans="1:20" ht="27" customHeight="1" thickBot="1" x14ac:dyDescent="0.25">
      <c r="B3" s="108" t="s">
        <v>53</v>
      </c>
      <c r="C3" s="109"/>
      <c r="D3" s="110"/>
      <c r="E3" s="110"/>
      <c r="F3" s="110"/>
      <c r="G3" s="110"/>
      <c r="H3" s="110"/>
      <c r="I3" s="110"/>
      <c r="J3" s="110"/>
      <c r="K3" s="110"/>
      <c r="L3" s="110"/>
      <c r="M3" s="110"/>
      <c r="N3" s="110"/>
      <c r="O3" s="110"/>
      <c r="P3" s="110"/>
      <c r="Q3" s="110"/>
      <c r="R3" s="110"/>
    </row>
    <row r="4" spans="1:20" ht="21" customHeight="1" thickBot="1" x14ac:dyDescent="0.25">
      <c r="B4" s="52"/>
      <c r="C4" s="53"/>
      <c r="D4" s="53"/>
      <c r="E4" s="53"/>
      <c r="F4" s="53"/>
      <c r="G4" s="53"/>
      <c r="H4" s="53"/>
      <c r="I4" s="53"/>
      <c r="J4" s="53"/>
      <c r="K4" s="53"/>
      <c r="L4" s="53"/>
      <c r="M4" s="53"/>
      <c r="N4" s="53"/>
      <c r="O4" s="111" t="s">
        <v>3</v>
      </c>
      <c r="P4" s="112"/>
      <c r="Q4" s="112"/>
      <c r="R4" s="112"/>
      <c r="S4" s="112"/>
      <c r="T4" s="54"/>
    </row>
    <row r="5" spans="1:20" s="1" customFormat="1" ht="69" thickBot="1" x14ac:dyDescent="0.25">
      <c r="A5" s="55" t="s">
        <v>54</v>
      </c>
      <c r="B5" s="56" t="s">
        <v>55</v>
      </c>
      <c r="C5" s="57" t="s">
        <v>7</v>
      </c>
      <c r="D5" s="55" t="s">
        <v>56</v>
      </c>
      <c r="E5" s="55" t="s">
        <v>57</v>
      </c>
      <c r="F5" s="55" t="s">
        <v>10</v>
      </c>
      <c r="G5" s="55" t="s">
        <v>11</v>
      </c>
      <c r="H5" s="55" t="s">
        <v>12</v>
      </c>
      <c r="I5" s="55" t="s">
        <v>13</v>
      </c>
      <c r="J5" s="55" t="s">
        <v>58</v>
      </c>
      <c r="K5" s="55" t="s">
        <v>15</v>
      </c>
      <c r="L5" s="55" t="s">
        <v>16</v>
      </c>
      <c r="M5" s="55" t="s">
        <v>17</v>
      </c>
      <c r="N5" s="55" t="s">
        <v>18</v>
      </c>
      <c r="O5" s="58" t="s">
        <v>19</v>
      </c>
      <c r="P5" s="58" t="s">
        <v>20</v>
      </c>
      <c r="Q5" s="58" t="s">
        <v>21</v>
      </c>
      <c r="R5" s="58" t="s">
        <v>22</v>
      </c>
      <c r="S5" s="59" t="s">
        <v>23</v>
      </c>
      <c r="T5" s="60" t="s">
        <v>4</v>
      </c>
    </row>
    <row r="6" spans="1:20" s="37" customFormat="1" ht="225" customHeight="1" x14ac:dyDescent="0.2">
      <c r="A6" s="8" t="s">
        <v>24</v>
      </c>
      <c r="B6" s="61" t="s">
        <v>25</v>
      </c>
      <c r="C6" s="61" t="s">
        <v>26</v>
      </c>
      <c r="D6" s="62" t="s">
        <v>66</v>
      </c>
      <c r="E6" s="62" t="s">
        <v>27</v>
      </c>
      <c r="F6" s="63" t="s">
        <v>28</v>
      </c>
      <c r="G6" s="63" t="s">
        <v>29</v>
      </c>
      <c r="H6" s="63" t="s">
        <v>30</v>
      </c>
      <c r="I6" s="9">
        <v>70000</v>
      </c>
      <c r="J6" s="8">
        <v>1</v>
      </c>
      <c r="K6" s="9">
        <v>70000</v>
      </c>
      <c r="L6" s="9"/>
      <c r="M6" s="9"/>
      <c r="N6" s="25">
        <v>70000</v>
      </c>
      <c r="O6" s="64"/>
      <c r="P6" s="64"/>
      <c r="Q6" s="64"/>
      <c r="R6" s="64"/>
      <c r="S6" s="41"/>
      <c r="T6" s="8"/>
    </row>
    <row r="7" spans="1:20" s="37" customFormat="1" ht="225" customHeight="1" x14ac:dyDescent="0.2">
      <c r="A7" s="8" t="s">
        <v>24</v>
      </c>
      <c r="B7" s="61" t="s">
        <v>25</v>
      </c>
      <c r="C7" s="61" t="s">
        <v>26</v>
      </c>
      <c r="D7" s="62" t="s">
        <v>67</v>
      </c>
      <c r="E7" s="62" t="s">
        <v>27</v>
      </c>
      <c r="F7" s="63" t="s">
        <v>28</v>
      </c>
      <c r="G7" s="63" t="s">
        <v>29</v>
      </c>
      <c r="H7" s="63" t="s">
        <v>30</v>
      </c>
      <c r="I7" s="9">
        <v>70000</v>
      </c>
      <c r="J7" s="8">
        <v>1</v>
      </c>
      <c r="K7" s="9">
        <v>70000</v>
      </c>
      <c r="L7" s="9"/>
      <c r="M7" s="9"/>
      <c r="N7" s="25">
        <v>70000</v>
      </c>
      <c r="O7" s="64"/>
      <c r="P7" s="64"/>
      <c r="Q7" s="64"/>
      <c r="R7" s="64"/>
      <c r="S7" s="41"/>
      <c r="T7" s="8"/>
    </row>
    <row r="8" spans="1:20" s="37" customFormat="1" ht="225" customHeight="1" x14ac:dyDescent="0.2">
      <c r="A8" s="8" t="s">
        <v>24</v>
      </c>
      <c r="B8" s="61" t="s">
        <v>25</v>
      </c>
      <c r="C8" s="61" t="s">
        <v>26</v>
      </c>
      <c r="D8" s="62" t="s">
        <v>68</v>
      </c>
      <c r="E8" s="62" t="s">
        <v>27</v>
      </c>
      <c r="F8" s="63" t="s">
        <v>28</v>
      </c>
      <c r="G8" s="63" t="s">
        <v>29</v>
      </c>
      <c r="H8" s="63" t="s">
        <v>30</v>
      </c>
      <c r="I8" s="9">
        <v>70000</v>
      </c>
      <c r="J8" s="8">
        <v>1</v>
      </c>
      <c r="K8" s="9">
        <v>70000</v>
      </c>
      <c r="L8" s="9"/>
      <c r="M8" s="9"/>
      <c r="N8" s="25">
        <v>70000</v>
      </c>
      <c r="O8" s="64"/>
      <c r="P8" s="64"/>
      <c r="Q8" s="64"/>
      <c r="R8" s="64"/>
      <c r="S8" s="41"/>
      <c r="T8" s="8"/>
    </row>
    <row r="9" spans="1:20" s="37" customFormat="1" ht="225" customHeight="1" x14ac:dyDescent="0.2">
      <c r="A9" s="8" t="s">
        <v>24</v>
      </c>
      <c r="B9" s="61" t="s">
        <v>25</v>
      </c>
      <c r="C9" s="61" t="s">
        <v>26</v>
      </c>
      <c r="D9" s="62" t="s">
        <v>69</v>
      </c>
      <c r="E9" s="62" t="s">
        <v>27</v>
      </c>
      <c r="F9" s="63" t="s">
        <v>28</v>
      </c>
      <c r="G9" s="63" t="s">
        <v>29</v>
      </c>
      <c r="H9" s="63" t="s">
        <v>30</v>
      </c>
      <c r="I9" s="9">
        <v>70000</v>
      </c>
      <c r="J9" s="8">
        <v>1</v>
      </c>
      <c r="K9" s="9">
        <v>70000</v>
      </c>
      <c r="L9" s="9"/>
      <c r="M9" s="9"/>
      <c r="N9" s="25">
        <v>70000</v>
      </c>
      <c r="O9" s="64"/>
      <c r="P9" s="64"/>
      <c r="Q9" s="64"/>
      <c r="R9" s="64"/>
      <c r="S9" s="41"/>
      <c r="T9" s="8"/>
    </row>
    <row r="10" spans="1:20" s="37" customFormat="1" ht="225" customHeight="1" x14ac:dyDescent="0.2">
      <c r="A10" s="8" t="s">
        <v>24</v>
      </c>
      <c r="B10" s="61" t="s">
        <v>25</v>
      </c>
      <c r="C10" s="61" t="s">
        <v>26</v>
      </c>
      <c r="D10" s="62" t="s">
        <v>70</v>
      </c>
      <c r="E10" s="62" t="s">
        <v>27</v>
      </c>
      <c r="F10" s="63" t="s">
        <v>28</v>
      </c>
      <c r="G10" s="63" t="s">
        <v>29</v>
      </c>
      <c r="H10" s="63" t="s">
        <v>30</v>
      </c>
      <c r="I10" s="9">
        <v>70000</v>
      </c>
      <c r="J10" s="8">
        <v>1</v>
      </c>
      <c r="K10" s="9">
        <v>70000</v>
      </c>
      <c r="L10" s="9"/>
      <c r="M10" s="9"/>
      <c r="N10" s="25">
        <v>70000</v>
      </c>
      <c r="O10" s="64"/>
      <c r="P10" s="64"/>
      <c r="Q10" s="64"/>
      <c r="R10" s="64"/>
      <c r="S10" s="41"/>
      <c r="T10" s="8"/>
    </row>
    <row r="11" spans="1:20" s="37" customFormat="1" ht="134.25" customHeight="1" x14ac:dyDescent="0.2">
      <c r="A11" s="8" t="s">
        <v>24</v>
      </c>
      <c r="B11" s="61" t="s">
        <v>25</v>
      </c>
      <c r="C11" s="61" t="s">
        <v>31</v>
      </c>
      <c r="D11" s="62" t="s">
        <v>71</v>
      </c>
      <c r="E11" s="62" t="s">
        <v>32</v>
      </c>
      <c r="F11" s="63" t="s">
        <v>33</v>
      </c>
      <c r="G11" s="63" t="s">
        <v>29</v>
      </c>
      <c r="H11" s="63" t="s">
        <v>34</v>
      </c>
      <c r="I11" s="9" t="s">
        <v>35</v>
      </c>
      <c r="J11" s="8">
        <v>3</v>
      </c>
      <c r="K11" s="9">
        <v>5390</v>
      </c>
      <c r="L11" s="9">
        <f>SUM(K11*0.09)</f>
        <v>485.09999999999997</v>
      </c>
      <c r="M11" s="9"/>
      <c r="N11" s="25">
        <f>SUM(K11,L11)</f>
        <v>5875.1</v>
      </c>
      <c r="O11" s="64"/>
      <c r="P11" s="64"/>
      <c r="Q11" s="64"/>
      <c r="R11" s="64"/>
      <c r="S11" s="41"/>
      <c r="T11" s="8"/>
    </row>
    <row r="12" spans="1:20" s="70" customFormat="1" ht="220.5" customHeight="1" x14ac:dyDescent="0.2">
      <c r="A12" s="46" t="s">
        <v>24</v>
      </c>
      <c r="B12" s="47" t="s">
        <v>25</v>
      </c>
      <c r="C12" s="47" t="s">
        <v>26</v>
      </c>
      <c r="D12" s="46" t="s">
        <v>72</v>
      </c>
      <c r="E12" s="46" t="s">
        <v>40</v>
      </c>
      <c r="F12" s="65" t="s">
        <v>28</v>
      </c>
      <c r="G12" s="65" t="s">
        <v>41</v>
      </c>
      <c r="H12" s="65" t="s">
        <v>42</v>
      </c>
      <c r="I12" s="66">
        <v>50</v>
      </c>
      <c r="J12" s="65">
        <v>200</v>
      </c>
      <c r="K12" s="66">
        <f>I12*J12</f>
        <v>10000</v>
      </c>
      <c r="L12" s="67">
        <f>K12*0.09</f>
        <v>900</v>
      </c>
      <c r="M12" s="65"/>
      <c r="N12" s="68">
        <f>K12+L12</f>
        <v>10900</v>
      </c>
      <c r="O12" s="69" t="s">
        <v>43</v>
      </c>
      <c r="P12" s="69" t="s">
        <v>43</v>
      </c>
      <c r="Q12" s="69" t="s">
        <v>43</v>
      </c>
      <c r="R12" s="69" t="s">
        <v>43</v>
      </c>
      <c r="S12" s="48" t="s">
        <v>43</v>
      </c>
      <c r="T12" s="46" t="s">
        <v>43</v>
      </c>
    </row>
    <row r="13" spans="1:20" s="79" customFormat="1" ht="243" customHeight="1" x14ac:dyDescent="0.2">
      <c r="A13" s="71" t="s">
        <v>24</v>
      </c>
      <c r="B13" s="72" t="s">
        <v>25</v>
      </c>
      <c r="C13" s="72" t="s">
        <v>26</v>
      </c>
      <c r="D13" s="71" t="s">
        <v>73</v>
      </c>
      <c r="E13" s="71" t="s">
        <v>44</v>
      </c>
      <c r="F13" s="73" t="s">
        <v>28</v>
      </c>
      <c r="G13" s="73" t="s">
        <v>41</v>
      </c>
      <c r="H13" s="73" t="s">
        <v>42</v>
      </c>
      <c r="I13" s="74">
        <v>200</v>
      </c>
      <c r="J13" s="73">
        <v>200</v>
      </c>
      <c r="K13" s="74">
        <f>I13*J13</f>
        <v>40000</v>
      </c>
      <c r="L13" s="75">
        <f>K13*0.09</f>
        <v>3600</v>
      </c>
      <c r="M13" s="73"/>
      <c r="N13" s="76">
        <f>K13+L13</f>
        <v>43600</v>
      </c>
      <c r="O13" s="77" t="s">
        <v>43</v>
      </c>
      <c r="P13" s="77" t="s">
        <v>43</v>
      </c>
      <c r="Q13" s="77" t="s">
        <v>43</v>
      </c>
      <c r="R13" s="77" t="s">
        <v>43</v>
      </c>
      <c r="S13" s="78" t="s">
        <v>43</v>
      </c>
      <c r="T13" s="71" t="s">
        <v>43</v>
      </c>
    </row>
    <row r="14" spans="1:20" s="37" customFormat="1" ht="88.5" customHeight="1" x14ac:dyDescent="0.2">
      <c r="A14" s="8" t="s">
        <v>24</v>
      </c>
      <c r="B14" s="61" t="s">
        <v>45</v>
      </c>
      <c r="C14" s="61" t="s">
        <v>31</v>
      </c>
      <c r="D14" s="62" t="s">
        <v>74</v>
      </c>
      <c r="E14" s="62" t="s">
        <v>37</v>
      </c>
      <c r="F14" s="63" t="s">
        <v>28</v>
      </c>
      <c r="G14" s="63" t="s">
        <v>38</v>
      </c>
      <c r="H14" s="63" t="s">
        <v>39</v>
      </c>
      <c r="I14" s="9">
        <v>899</v>
      </c>
      <c r="J14" s="8">
        <v>20</v>
      </c>
      <c r="K14" s="9">
        <f>SUM(I14*J14)</f>
        <v>17980</v>
      </c>
      <c r="L14" s="9">
        <f>SUM(K14*0.09)</f>
        <v>1618.2</v>
      </c>
      <c r="M14" s="9"/>
      <c r="N14" s="25">
        <f>SUM(K14,L14)</f>
        <v>19598.2</v>
      </c>
      <c r="O14" s="64"/>
      <c r="P14" s="64"/>
      <c r="Q14" s="64"/>
      <c r="R14" s="64"/>
      <c r="S14" s="41"/>
      <c r="T14" s="8"/>
    </row>
    <row r="15" spans="1:20" s="37" customFormat="1" ht="156" customHeight="1" x14ac:dyDescent="0.2">
      <c r="A15" s="8" t="s">
        <v>24</v>
      </c>
      <c r="B15" s="61" t="s">
        <v>25</v>
      </c>
      <c r="C15" s="61" t="s">
        <v>31</v>
      </c>
      <c r="D15" s="62" t="s">
        <v>75</v>
      </c>
      <c r="E15" s="62" t="s">
        <v>46</v>
      </c>
      <c r="F15" s="63" t="s">
        <v>28</v>
      </c>
      <c r="G15" s="63" t="s">
        <v>38</v>
      </c>
      <c r="H15" s="63" t="s">
        <v>39</v>
      </c>
      <c r="I15" s="9">
        <v>1750</v>
      </c>
      <c r="J15" s="8">
        <v>2</v>
      </c>
      <c r="K15" s="9">
        <v>3500</v>
      </c>
      <c r="L15" s="9">
        <f>SUM(K15*0.09)</f>
        <v>315</v>
      </c>
      <c r="M15" s="9"/>
      <c r="N15" s="25">
        <f>SUM(K15,L15)</f>
        <v>3815</v>
      </c>
      <c r="O15" s="64"/>
      <c r="P15" s="64"/>
      <c r="Q15" s="64"/>
      <c r="R15" s="64"/>
      <c r="S15" s="41"/>
      <c r="T15" s="8"/>
    </row>
    <row r="16" spans="1:20" ht="48.75" customHeight="1" thickBot="1" x14ac:dyDescent="0.25">
      <c r="A16" s="80" t="s">
        <v>59</v>
      </c>
      <c r="B16" s="81"/>
      <c r="C16" s="82"/>
      <c r="D16" s="82"/>
      <c r="E16" s="45"/>
      <c r="F16" s="82"/>
      <c r="G16" s="82"/>
      <c r="H16" s="82"/>
      <c r="I16" s="82"/>
      <c r="J16" s="82"/>
      <c r="K16" s="82"/>
      <c r="L16" s="82"/>
      <c r="M16" s="82"/>
      <c r="N16" s="83">
        <f>SUM(N6:N15)</f>
        <v>433788.3</v>
      </c>
      <c r="O16" s="84">
        <f xml:space="preserve"> SUM(O6:O9)</f>
        <v>0</v>
      </c>
      <c r="P16" s="85">
        <f xml:space="preserve"> SUM(P6:P9)</f>
        <v>0</v>
      </c>
      <c r="Q16" s="85">
        <f xml:space="preserve"> SUM(Q6:Q9)</f>
        <v>0</v>
      </c>
      <c r="R16" s="85">
        <f xml:space="preserve"> SUM(R6:R9)</f>
        <v>0</v>
      </c>
      <c r="S16" s="85">
        <f xml:space="preserve"> SUM(S6:S9)</f>
        <v>0</v>
      </c>
      <c r="T16" s="86"/>
    </row>
  </sheetData>
  <mergeCells count="4">
    <mergeCell ref="B1:N1"/>
    <mergeCell ref="B2:R2"/>
    <mergeCell ref="B3:R3"/>
    <mergeCell ref="O4:S4"/>
  </mergeCells>
  <pageMargins left="0.95" right="0.45" top="1" bottom="1" header="0.3" footer="0.3"/>
  <pageSetup scale="66" orientation="landscape"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
  <sheetViews>
    <sheetView topLeftCell="A2" workbookViewId="0">
      <selection activeCell="A5" sqref="A5:N5"/>
    </sheetView>
  </sheetViews>
  <sheetFormatPr baseColWidth="10" defaultColWidth="11" defaultRowHeight="16" x14ac:dyDescent="0.2"/>
  <cols>
    <col min="1" max="1" width="9" style="2" customWidth="1"/>
    <col min="2" max="3" width="12" customWidth="1"/>
    <col min="4" max="5" width="25.83203125" customWidth="1"/>
    <col min="6" max="6" width="7" customWidth="1"/>
    <col min="7" max="7" width="9.5" customWidth="1"/>
    <col min="8" max="8" width="8.5" customWidth="1"/>
    <col min="9" max="9" width="12" customWidth="1"/>
    <col min="10" max="10" width="5.33203125" customWidth="1"/>
    <col min="11" max="11" width="12" customWidth="1"/>
    <col min="12" max="12" width="11" customWidth="1"/>
    <col min="13" max="13" width="9" customWidth="1"/>
    <col min="14" max="14" width="14.83203125" customWidth="1"/>
    <col min="15" max="16" width="9" customWidth="1"/>
    <col min="17" max="17" width="24" customWidth="1"/>
  </cols>
  <sheetData>
    <row r="1" spans="1:20" x14ac:dyDescent="0.2">
      <c r="B1" s="117" t="s">
        <v>0</v>
      </c>
      <c r="C1" s="117"/>
      <c r="D1" s="117"/>
      <c r="E1" s="117"/>
      <c r="F1" s="117"/>
      <c r="G1" s="117"/>
      <c r="H1" s="117"/>
      <c r="I1" s="117"/>
      <c r="J1" s="117"/>
      <c r="K1" s="117"/>
      <c r="L1" s="117"/>
    </row>
    <row r="2" spans="1:20" x14ac:dyDescent="0.2">
      <c r="B2" s="116" t="s">
        <v>60</v>
      </c>
      <c r="C2" s="116"/>
      <c r="D2" s="116"/>
      <c r="E2" s="116"/>
      <c r="F2" s="116"/>
      <c r="G2" s="116"/>
      <c r="H2" s="116"/>
      <c r="I2" s="116"/>
      <c r="J2" s="116"/>
      <c r="K2" s="116"/>
      <c r="L2" s="116"/>
    </row>
    <row r="3" spans="1:20" ht="43.75" customHeight="1" x14ac:dyDescent="0.2">
      <c r="B3" s="118" t="s">
        <v>61</v>
      </c>
      <c r="C3" s="119"/>
      <c r="D3" s="119"/>
      <c r="E3" s="119"/>
      <c r="F3" s="119"/>
      <c r="G3" s="119"/>
      <c r="H3" s="119"/>
      <c r="I3" s="119"/>
      <c r="J3" s="119"/>
      <c r="K3" s="119"/>
      <c r="L3" s="119"/>
      <c r="M3" s="119"/>
      <c r="N3" s="119"/>
      <c r="O3" s="119"/>
      <c r="P3" s="119"/>
    </row>
    <row r="4" spans="1:20" ht="55.75" customHeight="1" x14ac:dyDescent="0.2">
      <c r="B4" s="120" t="s">
        <v>62</v>
      </c>
      <c r="C4" s="121"/>
      <c r="D4" s="121"/>
      <c r="E4" s="121"/>
      <c r="F4" s="121"/>
      <c r="G4" s="121"/>
      <c r="H4" s="121"/>
      <c r="I4" s="121"/>
      <c r="J4" s="121"/>
      <c r="K4" s="121"/>
      <c r="L4" s="121"/>
      <c r="M4" s="121"/>
      <c r="N4" s="121"/>
      <c r="O4" s="121"/>
      <c r="P4" s="121"/>
    </row>
    <row r="5" spans="1:20" s="6" customFormat="1" ht="31.75" customHeight="1" x14ac:dyDescent="0.2">
      <c r="A5" s="100"/>
      <c r="B5" s="100"/>
      <c r="C5" s="100"/>
      <c r="D5" s="100"/>
      <c r="E5" s="100"/>
      <c r="F5" s="100"/>
      <c r="G5" s="100"/>
      <c r="H5" s="100"/>
      <c r="I5" s="100"/>
      <c r="J5" s="100"/>
      <c r="K5" s="100"/>
      <c r="L5" s="100"/>
      <c r="M5" s="100"/>
      <c r="N5" s="100"/>
      <c r="O5" s="122" t="s">
        <v>3</v>
      </c>
      <c r="P5" s="122"/>
      <c r="Q5" s="122"/>
      <c r="R5" s="122"/>
      <c r="S5" s="122"/>
    </row>
    <row r="6" spans="1:20" s="4" customFormat="1" ht="65" x14ac:dyDescent="0.2">
      <c r="A6" s="32" t="s">
        <v>5</v>
      </c>
      <c r="B6" s="33" t="s">
        <v>63</v>
      </c>
      <c r="C6" s="33" t="s">
        <v>7</v>
      </c>
      <c r="D6" s="34" t="s">
        <v>8</v>
      </c>
      <c r="E6" s="34" t="s">
        <v>57</v>
      </c>
      <c r="F6" s="32" t="s">
        <v>10</v>
      </c>
      <c r="G6" s="32" t="s">
        <v>11</v>
      </c>
      <c r="H6" s="32" t="s">
        <v>12</v>
      </c>
      <c r="I6" s="32" t="s">
        <v>13</v>
      </c>
      <c r="J6" s="32" t="s">
        <v>14</v>
      </c>
      <c r="K6" s="35" t="s">
        <v>15</v>
      </c>
      <c r="L6" s="32" t="s">
        <v>16</v>
      </c>
      <c r="M6" s="32" t="s">
        <v>17</v>
      </c>
      <c r="N6" s="32" t="s">
        <v>18</v>
      </c>
      <c r="O6" s="3" t="s">
        <v>19</v>
      </c>
      <c r="P6" s="3" t="s">
        <v>20</v>
      </c>
      <c r="Q6" s="3" t="s">
        <v>21</v>
      </c>
      <c r="R6" s="3" t="s">
        <v>22</v>
      </c>
      <c r="S6" s="3" t="s">
        <v>23</v>
      </c>
      <c r="T6" s="5" t="s">
        <v>4</v>
      </c>
    </row>
    <row r="7" spans="1:20" s="6" customFormat="1" ht="14" x14ac:dyDescent="0.2">
      <c r="A7" s="50"/>
      <c r="B7" s="22"/>
      <c r="C7" s="22"/>
      <c r="D7" s="10"/>
      <c r="E7" s="10"/>
      <c r="F7" s="11"/>
      <c r="G7" s="11"/>
      <c r="H7" s="11"/>
      <c r="I7" s="15"/>
      <c r="J7" s="50"/>
      <c r="K7" s="16"/>
      <c r="L7" s="16"/>
      <c r="M7" s="16"/>
      <c r="N7" s="17"/>
      <c r="O7" s="18"/>
      <c r="P7" s="20"/>
      <c r="Q7" s="7"/>
      <c r="R7" s="7"/>
      <c r="S7" s="21"/>
    </row>
    <row r="8" spans="1:20" s="6" customFormat="1" ht="14" x14ac:dyDescent="0.2">
      <c r="A8" s="50"/>
      <c r="B8" s="22"/>
      <c r="C8" s="22"/>
      <c r="D8" s="10"/>
      <c r="E8" s="10"/>
      <c r="F8" s="11"/>
      <c r="G8" s="11"/>
      <c r="H8" s="11"/>
      <c r="I8" s="15"/>
      <c r="J8" s="50"/>
      <c r="K8" s="16"/>
      <c r="L8" s="16"/>
      <c r="M8" s="16"/>
      <c r="N8" s="17"/>
      <c r="O8" s="18"/>
      <c r="P8" s="20"/>
      <c r="Q8" s="7"/>
      <c r="R8" s="7"/>
      <c r="S8" s="21"/>
    </row>
    <row r="9" spans="1:20" s="6" customFormat="1" ht="14" x14ac:dyDescent="0.2">
      <c r="A9" s="50"/>
      <c r="B9" s="23"/>
      <c r="C9" s="23"/>
      <c r="D9" s="10"/>
      <c r="E9" s="10"/>
      <c r="F9" s="11"/>
      <c r="G9" s="11"/>
      <c r="H9" s="10"/>
      <c r="I9" s="13"/>
      <c r="J9" s="12"/>
      <c r="K9" s="16"/>
      <c r="L9" s="16"/>
      <c r="M9" s="16"/>
      <c r="N9" s="17"/>
      <c r="O9" s="18"/>
      <c r="P9" s="20"/>
      <c r="Q9" s="7"/>
      <c r="R9" s="7"/>
      <c r="S9" s="21"/>
    </row>
    <row r="10" spans="1:20" s="4" customFormat="1" ht="20.25" customHeight="1" x14ac:dyDescent="0.15">
      <c r="A10" s="50"/>
      <c r="B10" s="23"/>
      <c r="C10" s="23"/>
      <c r="D10" s="10"/>
      <c r="E10" s="10"/>
      <c r="F10" s="11"/>
      <c r="G10" s="11"/>
      <c r="H10" s="10"/>
      <c r="I10" s="13"/>
      <c r="J10" s="12"/>
      <c r="K10" s="16"/>
      <c r="L10" s="16"/>
      <c r="M10" s="16"/>
      <c r="N10" s="17"/>
      <c r="O10" s="3"/>
      <c r="P10" s="3"/>
      <c r="Q10" s="3"/>
      <c r="R10" s="3"/>
      <c r="S10" s="21"/>
    </row>
    <row r="11" spans="1:20" s="6" customFormat="1" ht="15" thickBot="1" x14ac:dyDescent="0.25">
      <c r="A11" s="50"/>
      <c r="B11" s="23"/>
      <c r="C11" s="23"/>
      <c r="D11" s="10"/>
      <c r="E11" s="10"/>
      <c r="F11" s="11"/>
      <c r="G11" s="11"/>
      <c r="H11" s="10"/>
      <c r="I11" s="13"/>
      <c r="J11" s="12"/>
      <c r="K11" s="16"/>
      <c r="L11" s="16"/>
      <c r="M11" s="16"/>
      <c r="N11" s="17"/>
      <c r="O11" s="113" t="s">
        <v>64</v>
      </c>
      <c r="P11" s="114"/>
      <c r="Q11" s="114"/>
      <c r="R11" s="114"/>
      <c r="S11" s="115"/>
    </row>
    <row r="12" spans="1:20" s="31" customFormat="1" ht="28" customHeight="1" thickBot="1" x14ac:dyDescent="0.25">
      <c r="A12" s="87" t="s">
        <v>50</v>
      </c>
      <c r="B12" s="88"/>
      <c r="C12" s="88"/>
      <c r="D12" s="88"/>
      <c r="E12" s="88"/>
      <c r="F12" s="88"/>
      <c r="G12" s="88"/>
      <c r="H12" s="88"/>
      <c r="I12" s="88"/>
      <c r="J12" s="88"/>
      <c r="K12" s="88"/>
      <c r="L12" s="88"/>
      <c r="M12" s="89"/>
      <c r="N12" s="27">
        <f>SUM(N7:N11)</f>
        <v>0</v>
      </c>
      <c r="O12" s="28"/>
      <c r="P12" s="29"/>
      <c r="Q12" s="29"/>
      <c r="R12" s="29"/>
      <c r="S12" s="30"/>
    </row>
    <row r="13" spans="1:20" x14ac:dyDescent="0.2">
      <c r="L13" s="36" t="s">
        <v>65</v>
      </c>
    </row>
  </sheetData>
  <mergeCells count="8">
    <mergeCell ref="O11:S11"/>
    <mergeCell ref="A12:M12"/>
    <mergeCell ref="B2:L2"/>
    <mergeCell ref="B1:L1"/>
    <mergeCell ref="B3:P3"/>
    <mergeCell ref="B4:P4"/>
    <mergeCell ref="A5:N5"/>
    <mergeCell ref="O5:S5"/>
  </mergeCells>
  <phoneticPr fontId="2" type="noConversion"/>
  <dataValidations count="1">
    <dataValidation allowBlank="1" showInputMessage="1" showErrorMessage="1" promptTitle="Enter Justification" sqref="E7" xr:uid="{00000000-0002-0000-0200-000000000000}"/>
  </dataValidations>
  <pageMargins left="1" right="0.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Annual Resource Allocation List</vt:lpstr>
      <vt:lpstr>Emergency Requests</vt:lpstr>
      <vt:lpstr>Big Ticket Item List</vt:lpstr>
      <vt:lpstr>'Emergency Requests'!Print_Area</vt:lpstr>
    </vt:vector>
  </TitlesOfParts>
  <Manager/>
  <Company>FHDA Community College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Coleen Lee-Wheat</dc:creator>
  <cp:keywords/>
  <dc:description/>
  <cp:lastModifiedBy>Microsoft Office User</cp:lastModifiedBy>
  <cp:revision/>
  <dcterms:created xsi:type="dcterms:W3CDTF">2016-03-02T05:06:15Z</dcterms:created>
  <dcterms:modified xsi:type="dcterms:W3CDTF">2021-10-25T18:39:06Z</dcterms:modified>
  <cp:category/>
  <cp:contentStatus/>
</cp:coreProperties>
</file>