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everto/Desktop/"/>
    </mc:Choice>
  </mc:AlternateContent>
  <xr:revisionPtr revIDLastSave="0" documentId="8_{1DBDA1D2-DE99-684F-9A32-6F9ADA8DEFD3}" xr6:coauthVersionLast="36" xr6:coauthVersionMax="36" xr10:uidLastSave="{00000000-0000-0000-0000-000000000000}"/>
  <bookViews>
    <workbookView xWindow="2600" yWindow="1900" windowWidth="31400" windowHeight="20080" xr2:uid="{00000000-000D-0000-FFFF-FFFF00000000}"/>
  </bookViews>
  <sheets>
    <sheet name="Annual Resource Allocation List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3" i="1" l="1"/>
  <c r="M70" i="1" l="1"/>
  <c r="M71" i="1"/>
  <c r="M72" i="1"/>
  <c r="M69" i="1"/>
  <c r="J41" i="1" l="1"/>
  <c r="J40" i="1"/>
  <c r="K40" i="1" s="1"/>
  <c r="J39" i="1"/>
  <c r="J38" i="1"/>
  <c r="K38" i="1" s="1"/>
  <c r="J37" i="1"/>
  <c r="J36" i="1"/>
  <c r="J35" i="1"/>
  <c r="K35" i="1" s="1"/>
  <c r="J34" i="1"/>
  <c r="J33" i="1"/>
  <c r="J32" i="1"/>
  <c r="K34" i="1" l="1"/>
  <c r="M34" i="1" s="1"/>
  <c r="M38" i="1"/>
  <c r="M35" i="1"/>
  <c r="M40" i="1"/>
  <c r="K39" i="1"/>
  <c r="M39" i="1" s="1"/>
  <c r="K32" i="1"/>
  <c r="M32" i="1" s="1"/>
  <c r="K36" i="1"/>
  <c r="M36" i="1" s="1"/>
  <c r="K33" i="1"/>
  <c r="M33" i="1" s="1"/>
  <c r="K37" i="1"/>
  <c r="M37" i="1" s="1"/>
  <c r="K41" i="1"/>
  <c r="M41" i="1" s="1"/>
  <c r="J72" i="1" l="1"/>
  <c r="K72" i="1" s="1"/>
  <c r="J71" i="1"/>
  <c r="J70" i="1"/>
  <c r="K70" i="1" s="1"/>
  <c r="J69" i="1"/>
  <c r="K69" i="1" s="1"/>
  <c r="J64" i="1"/>
  <c r="K64" i="1" s="1"/>
  <c r="M64" i="1" s="1"/>
  <c r="J63" i="1"/>
  <c r="M63" i="1" s="1"/>
  <c r="J62" i="1"/>
  <c r="K62" i="1" s="1"/>
  <c r="M62" i="1" s="1"/>
  <c r="J65" i="1"/>
  <c r="J61" i="1"/>
  <c r="J60" i="1"/>
  <c r="K60" i="1" s="1"/>
  <c r="M60" i="1" s="1"/>
  <c r="J59" i="1"/>
  <c r="K59" i="1" s="1"/>
  <c r="M59" i="1" s="1"/>
  <c r="J58" i="1"/>
  <c r="K58" i="1" s="1"/>
  <c r="M58" i="1" s="1"/>
  <c r="J54" i="1"/>
  <c r="K54" i="1" s="1"/>
  <c r="J53" i="1"/>
  <c r="K53" i="1" s="1"/>
  <c r="M53" i="1" s="1"/>
  <c r="J52" i="1"/>
  <c r="K52" i="1" s="1"/>
  <c r="M52" i="1" s="1"/>
  <c r="J51" i="1"/>
  <c r="J50" i="1"/>
  <c r="K50" i="1" s="1"/>
  <c r="M50" i="1" s="1"/>
  <c r="J49" i="1"/>
  <c r="K49" i="1"/>
  <c r="J48" i="1"/>
  <c r="K48" i="1" s="1"/>
  <c r="J47" i="1"/>
  <c r="K47" i="1" s="1"/>
  <c r="J46" i="1"/>
  <c r="K46" i="1" s="1"/>
  <c r="M46" i="1" s="1"/>
  <c r="J45" i="1"/>
  <c r="K45" i="1" s="1"/>
  <c r="J25" i="1"/>
  <c r="K25" i="1" s="1"/>
  <c r="M25" i="1" s="1"/>
  <c r="J26" i="1"/>
  <c r="K26" i="1" s="1"/>
  <c r="M26" i="1" s="1"/>
  <c r="J27" i="1"/>
  <c r="K27" i="1"/>
  <c r="J28" i="1"/>
  <c r="K28" i="1" s="1"/>
  <c r="M28" i="1" s="1"/>
  <c r="J19" i="1"/>
  <c r="K19" i="1" s="1"/>
  <c r="M19" i="1" s="1"/>
  <c r="J20" i="1"/>
  <c r="K20" i="1" s="1"/>
  <c r="J21" i="1"/>
  <c r="K21" i="1" s="1"/>
  <c r="J22" i="1"/>
  <c r="K22" i="1" s="1"/>
  <c r="M22" i="1" s="1"/>
  <c r="J23" i="1"/>
  <c r="K23" i="1" s="1"/>
  <c r="M23" i="1" s="1"/>
  <c r="J24" i="1"/>
  <c r="K24" i="1" s="1"/>
  <c r="J6" i="1"/>
  <c r="K6" i="1" s="1"/>
  <c r="M6" i="1" s="1"/>
  <c r="J7" i="1"/>
  <c r="K7" i="1" s="1"/>
  <c r="M7" i="1" s="1"/>
  <c r="J8" i="1"/>
  <c r="K8" i="1" s="1"/>
  <c r="M8" i="1" s="1"/>
  <c r="J9" i="1"/>
  <c r="J10" i="1"/>
  <c r="K10" i="1" s="1"/>
  <c r="M10" i="1" s="1"/>
  <c r="J11" i="1"/>
  <c r="K11" i="1" s="1"/>
  <c r="J12" i="1"/>
  <c r="K12" i="1" s="1"/>
  <c r="M12" i="1" s="1"/>
  <c r="J13" i="1"/>
  <c r="K13" i="1"/>
  <c r="M13" i="1" s="1"/>
  <c r="J14" i="1"/>
  <c r="K14" i="1" s="1"/>
  <c r="M14" i="1" s="1"/>
  <c r="J15" i="1"/>
  <c r="K15" i="1" s="1"/>
  <c r="J16" i="1"/>
  <c r="K16" i="1" s="1"/>
  <c r="M16" i="1" s="1"/>
  <c r="J17" i="1"/>
  <c r="K17" i="1" s="1"/>
  <c r="J18" i="1"/>
  <c r="K18" i="1" s="1"/>
  <c r="M18" i="1" s="1"/>
  <c r="J5" i="1"/>
  <c r="K5" i="1"/>
  <c r="M5" i="1" s="1"/>
  <c r="S66" i="1"/>
  <c r="K71" i="1" l="1"/>
  <c r="M27" i="1"/>
  <c r="M21" i="1"/>
  <c r="K9" i="1"/>
  <c r="M9" i="1" s="1"/>
  <c r="M47" i="1"/>
  <c r="M15" i="1"/>
  <c r="M24" i="1"/>
  <c r="M17" i="1"/>
  <c r="M11" i="1"/>
  <c r="M45" i="1"/>
  <c r="K51" i="1"/>
  <c r="M51" i="1" s="1"/>
  <c r="M54" i="1"/>
  <c r="M20" i="1"/>
  <c r="M49" i="1"/>
  <c r="M48" i="1"/>
  <c r="M73" i="1"/>
  <c r="K61" i="1"/>
  <c r="M61" i="1" s="1"/>
  <c r="K65" i="1"/>
  <c r="M65" i="1" s="1"/>
  <c r="M66" i="1" l="1"/>
  <c r="M29" i="1"/>
  <c r="M55" i="1"/>
  <c r="M42" i="1"/>
</calcChain>
</file>

<file path=xl/sharedStrings.xml><?xml version="1.0" encoding="utf-8"?>
<sst xmlns="http://schemas.openxmlformats.org/spreadsheetml/2006/main" count="531" uniqueCount="125">
  <si>
    <r>
      <rPr>
        <b/>
        <u/>
        <sz val="10"/>
        <color indexed="8"/>
        <rFont val="Times New Roman"/>
        <family val="1"/>
      </rPr>
      <t>I</t>
    </r>
    <r>
      <rPr>
        <b/>
        <sz val="10"/>
        <color indexed="8"/>
        <rFont val="Times New Roman"/>
        <family val="1"/>
      </rPr>
      <t xml:space="preserve">nstructions:  Each Department/Program must provide an instructional equipment request list each year.  A Division priority list should be developed by working within your Division processes.
</t>
    </r>
    <r>
      <rPr>
        <b/>
        <sz val="10"/>
        <color indexed="8"/>
        <rFont val="Times New Roman"/>
        <family val="1"/>
      </rPr>
      <t xml:space="preserve">Items you do not have to list: 
</t>
    </r>
    <r>
      <rPr>
        <b/>
        <sz val="10"/>
        <color indexed="8"/>
        <rFont val="Times New Roman"/>
        <family val="1"/>
      </rPr>
      <t xml:space="preserve">1) computer and furniture requests that are already on a college refresh schedule or items that already exist in classrooms, offices, conference rooms etc.  
</t>
    </r>
    <r>
      <rPr>
        <b/>
        <sz val="10"/>
        <color indexed="8"/>
        <rFont val="Times New Roman"/>
        <family val="1"/>
      </rPr>
      <t xml:space="preserve">2) office supplies or items normally covered by operational ”B” budget.
</t>
    </r>
    <r>
      <rPr>
        <b/>
        <sz val="10"/>
        <color indexed="8"/>
        <rFont val="Times New Roman"/>
        <family val="1"/>
      </rPr>
      <t xml:space="preserve">Items that should be listed:  All instructional equipment items with a subtotal value of  $100 or more per individual item that do not fall within #1 or #2 above.
</t>
    </r>
    <r>
      <rPr>
        <b/>
        <sz val="10"/>
        <color indexed="8"/>
        <rFont val="Times New Roman"/>
        <family val="1"/>
      </rPr>
      <t xml:space="preserve">Note: The items should provide programmatic support for student learning and </t>
    </r>
    <r>
      <rPr>
        <b/>
        <u/>
        <sz val="10"/>
        <color indexed="8"/>
        <rFont val="Times New Roman"/>
        <family val="1"/>
      </rPr>
      <t>must</t>
    </r>
    <r>
      <rPr>
        <b/>
        <sz val="10"/>
        <color indexed="8"/>
        <rFont val="Times New Roman"/>
        <family val="1"/>
      </rPr>
      <t xml:space="preserve"> be included as a part of the Program Review submitted in Spring 2019. If there is an emergency item needed that was not on the Program Review, then list that on sheet 2 titled “Emergency Requests”.</t>
    </r>
    <r>
      <rPr>
        <b/>
        <sz val="10"/>
        <color indexed="11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Priorities: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11"/>
        <rFont val="Times New Roman"/>
        <family val="1"/>
      </rPr>
      <t>Critical:</t>
    </r>
    <r>
      <rPr>
        <b/>
        <sz val="10"/>
        <color indexed="8"/>
        <rFont val="Times New Roman"/>
        <family val="1"/>
      </rPr>
      <t xml:space="preserve"> Can't live without it; </t>
    </r>
    <r>
      <rPr>
        <b/>
        <sz val="10"/>
        <color indexed="11"/>
        <rFont val="Times New Roman"/>
        <family val="1"/>
      </rPr>
      <t>Needed</t>
    </r>
    <r>
      <rPr>
        <b/>
        <sz val="10"/>
        <color indexed="8"/>
        <rFont val="Times New Roman"/>
        <family val="1"/>
      </rPr>
      <t xml:space="preserve">: Necessary in 1 - 2 years; </t>
    </r>
    <r>
      <rPr>
        <b/>
        <sz val="10"/>
        <color indexed="11"/>
        <rFont val="Times New Roman"/>
        <family val="1"/>
      </rPr>
      <t>Desirable:</t>
    </r>
    <r>
      <rPr>
        <b/>
        <sz val="10"/>
        <color indexed="8"/>
        <rFont val="Times New Roman"/>
        <family val="1"/>
      </rPr>
      <t xml:space="preserve"> Expansion/increase abilities/planning </t>
    </r>
    <r>
      <rPr>
        <b/>
        <u/>
        <sz val="10"/>
        <color indexed="8"/>
        <rFont val="Times New Roman"/>
        <family val="1"/>
      </rPr>
      <t xml:space="preserve">
</t>
    </r>
    <r>
      <rPr>
        <sz val="10"/>
        <color indexed="8"/>
        <rFont val="Times New Roman"/>
        <family val="1"/>
      </rPr>
      <t xml:space="preserve">
</t>
    </r>
  </si>
  <si>
    <t>To be completed by  IPBT</t>
  </si>
  <si>
    <t xml:space="preserve">
Department</t>
  </si>
  <si>
    <t>Section of APRU it is listed in (e.g. V.E.1 or V.F.1)</t>
  </si>
  <si>
    <t>Infra-structure needed? Yes/No</t>
  </si>
  <si>
    <t xml:space="preserve">New Item or Replacement N/Rp </t>
  </si>
  <si>
    <t>Life Expectancy of  item (years)</t>
  </si>
  <si>
    <t>Per Item Cost</t>
  </si>
  <si>
    <t>Subtotal</t>
  </si>
  <si>
    <t>Tax</t>
  </si>
  <si>
    <t>Shipping</t>
  </si>
  <si>
    <t>Total Cost</t>
  </si>
  <si>
    <t>Lottery</t>
  </si>
  <si>
    <t>Instructional Equipment Funding</t>
  </si>
  <si>
    <t>Strong Workforce Funds</t>
  </si>
  <si>
    <t>Perkins Funds</t>
  </si>
  <si>
    <t>Facilities</t>
  </si>
  <si>
    <t>Other/Notes</t>
  </si>
  <si>
    <t>F/TV</t>
  </si>
  <si>
    <t>SAN Disk Drives, SmallTree Communications, SHD-4T-SAS12Gb 4TB Enterprise, 7200 RPM, 128MB Cache, 3.5 disk drive</t>
  </si>
  <si>
    <t>V.E.1</t>
  </si>
  <si>
    <t xml:space="preserve">N </t>
  </si>
  <si>
    <t>Rp</t>
  </si>
  <si>
    <t>N</t>
  </si>
  <si>
    <t>ARRI SkyPanel S30 LED light</t>
  </si>
  <si>
    <t>8+</t>
  </si>
  <si>
    <t>ARRI case for ARRI SkyPanel S30 light</t>
  </si>
  <si>
    <t>Dracast LED5000 Daylight LED Fresnel with Wi-Fi</t>
  </si>
  <si>
    <t>Dracast LED3000 Bi-Color LED Fresnel with Wi-Fi</t>
  </si>
  <si>
    <t>Dracast LED1500 Bi-Color LED Fresnel with Wi-Fi</t>
  </si>
  <si>
    <t>Case for Dracast LED lights or similar</t>
  </si>
  <si>
    <t>Aputure Light Storm LS C120D II LED Light Kit</t>
  </si>
  <si>
    <t>Aputure Barndoors for LS 120 and LS 300 LED Lights</t>
  </si>
  <si>
    <t>Aputure Fresnel Lens Mount for Light Storm LS120 COB</t>
  </si>
  <si>
    <t>Aputure Light Dome Mini II</t>
  </si>
  <si>
    <t>Aputure Case for LS120D II 2/3 Light Kit</t>
  </si>
  <si>
    <t xml:space="preserve"> </t>
  </si>
  <si>
    <t>Division/
Department</t>
  </si>
  <si>
    <t>Avid Pro Tools Ultimate software</t>
  </si>
  <si>
    <t>Avid MTRX audio interface, 8 Mic/Line Pristine AD Card, 8 Pristine DA Card, SPQ Speaker Processing Card</t>
  </si>
  <si>
    <t>DaVinci Resolve Studio software with USB dongle</t>
  </si>
  <si>
    <t>4K Hardware Encoder, Musson Theatrical,  Blackmagic Design, UltraStudio 4K Thunderbolt 2, rackmount</t>
  </si>
  <si>
    <t>Panotograph telescopic extensible pole, Musson Theatrical, DeSisti</t>
  </si>
  <si>
    <t>iMac computer, 21.5", 3.2GHz i7, 16GB RAM, 256GB SSD, Radeon Pro 560X</t>
  </si>
  <si>
    <t>Teleprompter Talent monitor (3) with Shuttle Express controller, Prompter People, (3)TM-Bracket-Kit/(1)REM-SHUTEX</t>
  </si>
  <si>
    <t>Pantograph, DeSisti, Spider Junior Pole Operated, Type 1/ 2 meter, Pipe Clamp &amp; Receiver, Musson Theatrical</t>
  </si>
  <si>
    <t>Uninterruptable Power Supply for SAN, B&amp;H Photo, APC Smart-UPS Battery Backup &amp; Surge protector, APS2200RM2UC</t>
  </si>
  <si>
    <t>Final Draft Software</t>
  </si>
  <si>
    <t>Video Switcher Spare Power supply, Ross Video Limited, 4800AR-024-1E, F A B A,700W</t>
  </si>
  <si>
    <t>Critical</t>
  </si>
  <si>
    <t>Needed</t>
  </si>
  <si>
    <t>Desirable</t>
  </si>
  <si>
    <t>Item</t>
  </si>
  <si>
    <r>
      <t xml:space="preserve">RESOURCE REQUEST LIST Spring 2019   </t>
    </r>
    <r>
      <rPr>
        <b/>
        <u/>
        <sz val="12"/>
        <color indexed="8"/>
        <rFont val="Times New Roman"/>
        <family val="1"/>
      </rPr>
      <t>Department/Division:      Creative Arts/Creative Arts                      Name of Point of Contact:</t>
    </r>
    <r>
      <rPr>
        <u/>
        <sz val="12"/>
        <color indexed="8"/>
        <rFont val="Times New Roman"/>
        <family val="1"/>
      </rPr>
      <t xml:space="preserve"> Daniel Smith</t>
    </r>
  </si>
  <si>
    <t>Creative Arts - Film/TV: Animation</t>
  </si>
  <si>
    <r>
      <t xml:space="preserve">Priority </t>
    </r>
    <r>
      <rPr>
        <b/>
        <sz val="9"/>
        <color rgb="FFFF0000"/>
        <rFont val="Helvetica Neue"/>
        <family val="2"/>
        <scheme val="minor"/>
      </rPr>
      <t>Critical, Needed, Desirable</t>
    </r>
  </si>
  <si>
    <t>WD 8TB My Book Desktop USB 3.1 Gen 1 External Hard Drive</t>
  </si>
  <si>
    <t xml:space="preserve">Critical </t>
  </si>
  <si>
    <t xml:space="preserve">Epson Perfection V600 Photo Scanner </t>
  </si>
  <si>
    <t>Smith-Victor LED Copy Light Set with Adjustable Arms</t>
  </si>
  <si>
    <t>SyncSketch 10 month Educational License</t>
  </si>
  <si>
    <t xml:space="preserve">Desirable </t>
  </si>
  <si>
    <t xml:space="preserve">Animation Inking Boards </t>
  </si>
  <si>
    <t xml:space="preserve">Oculus Rift + Touch Virtual Reality System </t>
  </si>
  <si>
    <t>Oculus Rift + Touch Virtual Reality System 4 Year Headset Protection Plan</t>
  </si>
  <si>
    <t xml:space="preserve">CyberPowerPC Gamer Ultra VR Desktop </t>
  </si>
  <si>
    <t>iPad Air with Apple Pencil and Apps</t>
  </si>
  <si>
    <t>Film/TV: Animation</t>
  </si>
  <si>
    <t>Shimpo BW-25LC Banding Wheels</t>
  </si>
  <si>
    <t>No</t>
  </si>
  <si>
    <t>10+</t>
  </si>
  <si>
    <t>Plustek OpticFilm 8200 SE Slide Scanner</t>
  </si>
  <si>
    <t>5+ Years</t>
  </si>
  <si>
    <t xml:space="preserve">LulzBot TAZ 6 3D Printer
</t>
  </si>
  <si>
    <t>Delta 18" Laser Drill Press 18-900L</t>
  </si>
  <si>
    <t>Riso Risograph  SF9450 two color with second drum and exposure sheets</t>
  </si>
  <si>
    <t>7+ Years</t>
  </si>
  <si>
    <t>Epson Large format ink jet printer</t>
  </si>
  <si>
    <t>Black and White Laser Printer</t>
  </si>
  <si>
    <t>F/TV-Production</t>
  </si>
  <si>
    <t>Art</t>
  </si>
  <si>
    <t>Digital camera kits with accessories</t>
  </si>
  <si>
    <t>5+</t>
  </si>
  <si>
    <t>RC print dryer</t>
  </si>
  <si>
    <t xml:space="preserve">Digital camera lenses, cards, attachments </t>
  </si>
  <si>
    <t>Darkroom enlargers and accessories</t>
  </si>
  <si>
    <t>Studio lighting accessories</t>
  </si>
  <si>
    <t>Film cameras with accessories</t>
  </si>
  <si>
    <t>Photography</t>
  </si>
  <si>
    <t>Practica Music software</t>
  </si>
  <si>
    <t>Sibelius software</t>
  </si>
  <si>
    <r>
      <t>Priority</t>
    </r>
    <r>
      <rPr>
        <b/>
        <sz val="12"/>
        <color indexed="11"/>
        <rFont val="Times New Roman"/>
        <family val="1"/>
      </rPr>
      <t xml:space="preserve"> Critical, Needed, Desirable</t>
    </r>
  </si>
  <si>
    <t>TOTAL</t>
  </si>
  <si>
    <t>Are these listed in order of need?</t>
  </si>
  <si>
    <t>Add shipping cost</t>
  </si>
  <si>
    <t>NC</t>
  </si>
  <si>
    <t>Quantity</t>
  </si>
  <si>
    <t xml:space="preserve">Apple Logic Pro X software </t>
  </si>
  <si>
    <t>Prof. medium format digital camera</t>
  </si>
  <si>
    <t>Free</t>
  </si>
  <si>
    <r>
      <rPr>
        <sz val="12"/>
        <color theme="1"/>
        <rFont val="Calibri"/>
        <family val="2"/>
      </rPr>
      <t>Needed</t>
    </r>
    <r>
      <rPr>
        <sz val="12"/>
        <color rgb="FFFF0000"/>
        <rFont val="Calibri"/>
        <family val="2"/>
      </rPr>
      <t xml:space="preserve"> </t>
    </r>
  </si>
  <si>
    <t>Priority changed</t>
  </si>
  <si>
    <t>Completed</t>
  </si>
  <si>
    <t>Installed in A92</t>
  </si>
  <si>
    <t>Apple computers 27" "UP-SPECed" for Photo</t>
  </si>
  <si>
    <t>Purchased and installed</t>
  </si>
  <si>
    <t>Music</t>
  </si>
  <si>
    <t>Propellerheads Reason software</t>
  </si>
  <si>
    <t>Clarify price</t>
  </si>
  <si>
    <t>Purchased with B budget</t>
  </si>
  <si>
    <t>Glowforge Pro Laser Printer/Cutter</t>
  </si>
  <si>
    <t>Inventables 1000mm X-Carve Computer controlled cutting unit</t>
  </si>
  <si>
    <t>Baileigh CNC Plasma Table PT-22 Computer controlled metal cutter</t>
  </si>
  <si>
    <t>Priority added</t>
  </si>
  <si>
    <t>Priority added. Current unit partially broken</t>
  </si>
  <si>
    <t>Price and quantity updated</t>
  </si>
  <si>
    <t>Price updated</t>
  </si>
  <si>
    <t>Pricing updated</t>
  </si>
  <si>
    <t>Pricing &amp; model updated</t>
  </si>
  <si>
    <t>Wacom DTK2200 Cintiq 22HD Pen &amp; touch display</t>
  </si>
  <si>
    <t>Priority updated</t>
  </si>
  <si>
    <t>Shipping cost updated</t>
  </si>
  <si>
    <t>Remove</t>
  </si>
  <si>
    <t>New PCs work with existing VR headset unit</t>
  </si>
  <si>
    <t>Priority changed. Updated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</si>
</sst>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.00&quot; &quot;;\(&quot;$&quot;#,##0.00\)"/>
    <numFmt numFmtId="166" formatCode="&quot; &quot;&quot;$&quot;* #,##0.00&quot; &quot;;&quot;-&quot;&quot;$&quot;* #,##0.00&quot; &quot;;&quot; &quot;&quot;$&quot;* &quot;-&quot;??&quot; &quot;"/>
    <numFmt numFmtId="167" formatCode="&quot;$&quot;#,##0.00"/>
  </numFmts>
  <fonts count="33">
    <font>
      <sz val="12"/>
      <color indexed="8"/>
      <name val="Calibri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11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6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Calibri (Body)"/>
    </font>
    <font>
      <sz val="10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b/>
      <sz val="9"/>
      <color rgb="FFFF0000"/>
      <name val="Helvetica Neue"/>
      <family val="2"/>
      <scheme val="minor"/>
    </font>
    <font>
      <sz val="10"/>
      <color theme="1"/>
      <name val="Helvetica Neue"/>
      <family val="2"/>
      <scheme val="minor"/>
    </font>
    <font>
      <b/>
      <sz val="10"/>
      <color theme="1"/>
      <name val="Helvetica Neue"/>
      <family val="2"/>
      <scheme val="minor"/>
    </font>
    <font>
      <sz val="12"/>
      <color rgb="FFFF0000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1"/>
      <name val="Times New Roman"/>
      <family val="1"/>
    </font>
    <font>
      <sz val="12"/>
      <color indexed="8"/>
      <name val="Calibri"/>
      <family val="2"/>
    </font>
    <font>
      <sz val="12"/>
      <name val="Calibri"/>
      <family val="2"/>
    </font>
    <font>
      <sz val="12"/>
      <name val="Calibri (Body)"/>
    </font>
    <font>
      <sz val="10"/>
      <name val="Calibri"/>
      <family val="2"/>
    </font>
    <font>
      <sz val="12"/>
      <color rgb="FF0432FF"/>
      <name val="Calibri"/>
      <family val="2"/>
    </font>
    <font>
      <sz val="10"/>
      <name val="Helvetica Neue"/>
      <family val="2"/>
      <scheme val="minor"/>
    </font>
    <font>
      <b/>
      <sz val="12"/>
      <color rgb="FFFF0000"/>
      <name val="Calibri"/>
      <family val="2"/>
    </font>
    <font>
      <b/>
      <sz val="12"/>
      <color rgb="FF0432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left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17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/>
    </xf>
    <xf numFmtId="165" fontId="0" fillId="2" borderId="18" xfId="0" applyNumberFormat="1" applyFont="1" applyFill="1" applyBorder="1" applyAlignment="1">
      <alignment horizontal="right" vertical="center"/>
    </xf>
    <xf numFmtId="166" fontId="0" fillId="2" borderId="18" xfId="0" applyNumberFormat="1" applyFont="1" applyFill="1" applyBorder="1" applyAlignment="1">
      <alignment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vertical="center"/>
    </xf>
    <xf numFmtId="49" fontId="0" fillId="3" borderId="19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49" fontId="0" fillId="2" borderId="18" xfId="0" applyNumberFormat="1" applyFont="1" applyFill="1" applyBorder="1" applyAlignment="1">
      <alignment horizontal="left" vertical="center"/>
    </xf>
    <xf numFmtId="0" fontId="14" fillId="0" borderId="18" xfId="0" applyNumberFormat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9" fillId="0" borderId="22" xfId="0" applyFont="1" applyFill="1" applyBorder="1"/>
    <xf numFmtId="0" fontId="19" fillId="0" borderId="22" xfId="0" applyFont="1" applyFill="1" applyBorder="1" applyAlignment="1"/>
    <xf numFmtId="164" fontId="20" fillId="0" borderId="22" xfId="0" applyNumberFormat="1" applyFont="1" applyBorder="1" applyAlignment="1">
      <alignment horizontal="left" vertical="center"/>
    </xf>
    <xf numFmtId="0" fontId="19" fillId="4" borderId="22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center" vertical="center" wrapText="1"/>
    </xf>
    <xf numFmtId="49" fontId="23" fillId="0" borderId="18" xfId="0" applyNumberFormat="1" applyFont="1" applyFill="1" applyBorder="1" applyAlignment="1">
      <alignment horizontal="center" vertical="center" wrapText="1"/>
    </xf>
    <xf numFmtId="49" fontId="23" fillId="2" borderId="18" xfId="0" applyNumberFormat="1" applyFont="1" applyFill="1" applyBorder="1" applyAlignment="1">
      <alignment horizontal="center" vertical="center"/>
    </xf>
    <xf numFmtId="49" fontId="22" fillId="3" borderId="15" xfId="0" applyNumberFormat="1" applyFont="1" applyFill="1" applyBorder="1" applyAlignment="1">
      <alignment horizontal="center" vertical="center" wrapText="1"/>
    </xf>
    <xf numFmtId="49" fontId="22" fillId="3" borderId="16" xfId="0" applyNumberFormat="1" applyFont="1" applyFill="1" applyBorder="1" applyAlignment="1">
      <alignment horizontal="center" vertical="center" wrapText="1"/>
    </xf>
    <xf numFmtId="49" fontId="22" fillId="3" borderId="17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Alignment="1"/>
    <xf numFmtId="0" fontId="25" fillId="0" borderId="0" xfId="0" applyFont="1" applyAlignment="1"/>
    <xf numFmtId="0" fontId="16" fillId="0" borderId="22" xfId="0" applyFont="1" applyFill="1" applyBorder="1" applyAlignment="1">
      <alignment horizontal="left" vertical="center" wrapText="1"/>
    </xf>
    <xf numFmtId="164" fontId="20" fillId="0" borderId="24" xfId="0" applyNumberFormat="1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/>
    </xf>
    <xf numFmtId="49" fontId="23" fillId="2" borderId="18" xfId="0" applyNumberFormat="1" applyFont="1" applyFill="1" applyBorder="1" applyAlignment="1">
      <alignment horizontal="center" vertical="center" wrapText="1"/>
    </xf>
    <xf numFmtId="166" fontId="5" fillId="2" borderId="25" xfId="0" applyNumberFormat="1" applyFont="1" applyFill="1" applyBorder="1" applyAlignment="1">
      <alignment horizontal="right" vertical="center"/>
    </xf>
    <xf numFmtId="164" fontId="15" fillId="0" borderId="26" xfId="0" applyNumberFormat="1" applyFont="1" applyBorder="1" applyAlignment="1">
      <alignment vertical="center"/>
    </xf>
    <xf numFmtId="49" fontId="12" fillId="2" borderId="18" xfId="0" applyNumberFormat="1" applyFont="1" applyFill="1" applyBorder="1" applyAlignment="1">
      <alignment horizontal="left" vertical="center" wrapText="1"/>
    </xf>
    <xf numFmtId="49" fontId="13" fillId="2" borderId="18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64" fontId="20" fillId="5" borderId="27" xfId="0" applyNumberFormat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/>
    </xf>
    <xf numFmtId="0" fontId="19" fillId="5" borderId="27" xfId="0" applyNumberFormat="1" applyFont="1" applyFill="1" applyBorder="1" applyAlignment="1">
      <alignment horizontal="center" vertical="center"/>
    </xf>
    <xf numFmtId="167" fontId="19" fillId="5" borderId="27" xfId="0" applyNumberFormat="1" applyFont="1" applyFill="1" applyBorder="1" applyAlignment="1">
      <alignment horizontal="center" vertical="center"/>
    </xf>
    <xf numFmtId="166" fontId="0" fillId="5" borderId="29" xfId="0" applyNumberFormat="1" applyFont="1" applyFill="1" applyBorder="1" applyAlignment="1">
      <alignment vertical="center"/>
    </xf>
    <xf numFmtId="164" fontId="15" fillId="5" borderId="0" xfId="0" applyNumberFormat="1" applyFont="1" applyFill="1" applyBorder="1" applyAlignment="1">
      <alignment vertical="center"/>
    </xf>
    <xf numFmtId="0" fontId="17" fillId="0" borderId="18" xfId="0" applyFont="1" applyFill="1" applyBorder="1" applyAlignment="1">
      <alignment horizontal="center" vertical="center" wrapText="1"/>
    </xf>
    <xf numFmtId="49" fontId="11" fillId="3" borderId="30" xfId="0" applyNumberFormat="1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/>
    </xf>
    <xf numFmtId="166" fontId="0" fillId="5" borderId="32" xfId="0" applyNumberFormat="1" applyFont="1" applyFill="1" applyBorder="1" applyAlignment="1">
      <alignment vertical="center"/>
    </xf>
    <xf numFmtId="164" fontId="20" fillId="0" borderId="18" xfId="0" applyNumberFormat="1" applyFont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8" xfId="0" applyNumberFormat="1" applyFont="1" applyBorder="1" applyAlignment="1">
      <alignment horizontal="center" vertical="center"/>
    </xf>
    <xf numFmtId="167" fontId="19" fillId="0" borderId="18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vertical="center"/>
    </xf>
    <xf numFmtId="0" fontId="19" fillId="4" borderId="31" xfId="0" applyFont="1" applyFill="1" applyBorder="1" applyAlignment="1">
      <alignment horizontal="center"/>
    </xf>
    <xf numFmtId="0" fontId="16" fillId="4" borderId="31" xfId="0" applyFont="1" applyFill="1" applyBorder="1" applyAlignment="1">
      <alignment horizontal="center" vertical="center" wrapText="1"/>
    </xf>
    <xf numFmtId="164" fontId="20" fillId="0" borderId="31" xfId="0" applyNumberFormat="1" applyFont="1" applyBorder="1" applyAlignment="1">
      <alignment horizontal="left" vertical="center"/>
    </xf>
    <xf numFmtId="0" fontId="19" fillId="0" borderId="18" xfId="0" applyFont="1" applyBorder="1" applyAlignment="1">
      <alignment horizontal="center"/>
    </xf>
    <xf numFmtId="0" fontId="19" fillId="0" borderId="18" xfId="0" applyFont="1" applyBorder="1"/>
    <xf numFmtId="0" fontId="19" fillId="4" borderId="0" xfId="0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0" fillId="0" borderId="0" xfId="0" applyNumberFormat="1" applyFont="1" applyAlignment="1">
      <alignment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23" xfId="0" applyNumberFormat="1" applyFont="1" applyFill="1" applyBorder="1" applyAlignment="1">
      <alignment horizontal="center" vertical="center" wrapText="1"/>
    </xf>
    <xf numFmtId="164" fontId="20" fillId="0" borderId="22" xfId="0" applyNumberFormat="1" applyFont="1" applyBorder="1" applyAlignment="1">
      <alignment horizontal="left" vertical="center" wrapText="1"/>
    </xf>
    <xf numFmtId="164" fontId="20" fillId="0" borderId="0" xfId="0" applyNumberFormat="1" applyFont="1" applyBorder="1" applyAlignment="1">
      <alignment horizontal="left" vertical="center" wrapText="1"/>
    </xf>
    <xf numFmtId="49" fontId="12" fillId="2" borderId="33" xfId="0" applyNumberFormat="1" applyFont="1" applyFill="1" applyBorder="1" applyAlignment="1">
      <alignment horizontal="left" vertical="center" wrapText="1"/>
    </xf>
    <xf numFmtId="0" fontId="0" fillId="2" borderId="34" xfId="0" applyNumberFormat="1" applyFont="1" applyFill="1" applyBorder="1" applyAlignment="1">
      <alignment horizontal="center" vertical="center"/>
    </xf>
    <xf numFmtId="0" fontId="0" fillId="2" borderId="33" xfId="0" applyNumberFormat="1" applyFont="1" applyFill="1" applyBorder="1" applyAlignment="1">
      <alignment horizontal="center" vertical="center"/>
    </xf>
    <xf numFmtId="166" fontId="0" fillId="2" borderId="18" xfId="0" applyNumberFormat="1" applyFont="1" applyFill="1" applyBorder="1" applyAlignment="1">
      <alignment horizontal="center" vertical="center"/>
    </xf>
    <xf numFmtId="49" fontId="26" fillId="2" borderId="18" xfId="0" applyNumberFormat="1" applyFont="1" applyFill="1" applyBorder="1" applyAlignment="1">
      <alignment horizontal="left" vertical="center" wrapText="1"/>
    </xf>
    <xf numFmtId="49" fontId="27" fillId="2" borderId="18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 wrapText="1"/>
    </xf>
    <xf numFmtId="49" fontId="26" fillId="2" borderId="18" xfId="0" applyNumberFormat="1" applyFont="1" applyFill="1" applyBorder="1" applyAlignment="1">
      <alignment horizontal="center" vertical="center"/>
    </xf>
    <xf numFmtId="49" fontId="26" fillId="2" borderId="18" xfId="0" applyNumberFormat="1" applyFont="1" applyFill="1" applyBorder="1" applyAlignment="1">
      <alignment horizontal="left" vertical="center"/>
    </xf>
    <xf numFmtId="49" fontId="28" fillId="2" borderId="18" xfId="0" applyNumberFormat="1" applyFont="1" applyFill="1" applyBorder="1" applyAlignment="1">
      <alignment horizontal="center" vertical="center"/>
    </xf>
    <xf numFmtId="165" fontId="26" fillId="2" borderId="18" xfId="0" applyNumberFormat="1" applyFont="1" applyFill="1" applyBorder="1" applyAlignment="1">
      <alignment horizontal="right" vertical="center"/>
    </xf>
    <xf numFmtId="0" fontId="26" fillId="2" borderId="18" xfId="0" applyNumberFormat="1" applyFont="1" applyFill="1" applyBorder="1" applyAlignment="1">
      <alignment horizontal="center" vertical="center"/>
    </xf>
    <xf numFmtId="166" fontId="26" fillId="2" borderId="18" xfId="0" applyNumberFormat="1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166" fontId="25" fillId="2" borderId="18" xfId="0" applyNumberFormat="1" applyFont="1" applyFill="1" applyBorder="1" applyAlignment="1">
      <alignment vertical="center"/>
    </xf>
    <xf numFmtId="0" fontId="19" fillId="4" borderId="35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29" fillId="2" borderId="7" xfId="0" applyFont="1" applyFill="1" applyBorder="1" applyAlignment="1">
      <alignment vertical="center" wrapText="1"/>
    </xf>
    <xf numFmtId="0" fontId="29" fillId="0" borderId="18" xfId="0" applyNumberFormat="1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wrapText="1"/>
    </xf>
    <xf numFmtId="0" fontId="31" fillId="0" borderId="18" xfId="0" applyNumberFormat="1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vertical="center" wrapText="1"/>
    </xf>
    <xf numFmtId="0" fontId="32" fillId="0" borderId="1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49" fontId="10" fillId="2" borderId="15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FCF305"/>
      <rgbColor rgb="FFC0C0C0"/>
      <rgbColor rgb="FFFF00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3"/>
  <sheetViews>
    <sheetView showGridLines="0" tabSelected="1" zoomScaleNormal="100" workbookViewId="0">
      <selection activeCell="S64" sqref="S64"/>
    </sheetView>
  </sheetViews>
  <sheetFormatPr baseColWidth="10" defaultColWidth="10.83203125" defaultRowHeight="16" customHeight="1"/>
  <cols>
    <col min="1" max="1" width="17.5" style="1" bestFit="1" customWidth="1"/>
    <col min="2" max="2" width="16.1640625" style="1" customWidth="1"/>
    <col min="3" max="3" width="33.83203125" style="1" customWidth="1"/>
    <col min="4" max="4" width="8.6640625" style="1" customWidth="1"/>
    <col min="5" max="5" width="9.1640625" style="1" customWidth="1"/>
    <col min="6" max="6" width="9.6640625" style="1" customWidth="1"/>
    <col min="7" max="7" width="8.33203125" style="1" customWidth="1"/>
    <col min="8" max="8" width="12.5" style="1" customWidth="1"/>
    <col min="9" max="9" width="11.1640625" style="1" bestFit="1" customWidth="1"/>
    <col min="10" max="10" width="11.5" style="1" bestFit="1" customWidth="1"/>
    <col min="11" max="11" width="10.1640625" style="1" customWidth="1"/>
    <col min="12" max="12" width="12.5" style="1" bestFit="1" customWidth="1"/>
    <col min="13" max="13" width="13.1640625" style="1" customWidth="1"/>
    <col min="14" max="17" width="10.83203125" style="1" customWidth="1"/>
    <col min="18" max="18" width="12.33203125" style="1" customWidth="1"/>
    <col min="19" max="19" width="21.1640625" style="82" customWidth="1"/>
    <col min="20" max="256" width="10.83203125" style="1" customWidth="1"/>
  </cols>
  <sheetData>
    <row r="1" spans="1:256" ht="36" customHeight="1">
      <c r="A1" s="2"/>
      <c r="B1" s="118" t="s">
        <v>53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  <c r="R1" s="3"/>
      <c r="S1" s="79"/>
    </row>
    <row r="2" spans="1:256" ht="116" customHeight="1" thickBot="1">
      <c r="A2" s="4"/>
      <c r="B2" s="112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  <c r="R2" s="5"/>
      <c r="S2" s="79"/>
    </row>
    <row r="3" spans="1:256" ht="21" customHeight="1" thickBot="1">
      <c r="A3" s="6"/>
      <c r="B3" s="7"/>
      <c r="C3" s="8"/>
      <c r="D3" s="8"/>
      <c r="E3" s="9"/>
      <c r="F3" s="9"/>
      <c r="G3" s="9"/>
      <c r="H3" s="8"/>
      <c r="I3" s="8"/>
      <c r="J3" s="8"/>
      <c r="K3" s="8"/>
      <c r="L3" s="8"/>
      <c r="M3" s="10"/>
      <c r="N3" s="115" t="s">
        <v>1</v>
      </c>
      <c r="O3" s="116"/>
      <c r="P3" s="116"/>
      <c r="Q3" s="116"/>
      <c r="R3" s="117"/>
      <c r="S3" s="80"/>
    </row>
    <row r="4" spans="1:256" s="42" customFormat="1" ht="120" thickBot="1">
      <c r="A4" s="46" t="s">
        <v>2</v>
      </c>
      <c r="B4" s="36" t="s">
        <v>91</v>
      </c>
      <c r="C4" s="37" t="s">
        <v>52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100" t="s">
        <v>96</v>
      </c>
      <c r="J4" s="46" t="s">
        <v>8</v>
      </c>
      <c r="K4" s="46" t="s">
        <v>9</v>
      </c>
      <c r="L4" s="46" t="s">
        <v>10</v>
      </c>
      <c r="M4" s="46" t="s">
        <v>11</v>
      </c>
      <c r="N4" s="38" t="s">
        <v>12</v>
      </c>
      <c r="O4" s="39" t="s">
        <v>13</v>
      </c>
      <c r="P4" s="39" t="s">
        <v>14</v>
      </c>
      <c r="Q4" s="39" t="s">
        <v>15</v>
      </c>
      <c r="R4" s="40" t="s">
        <v>16</v>
      </c>
      <c r="S4" s="46" t="s">
        <v>17</v>
      </c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</row>
    <row r="5" spans="1:256" ht="69" thickBot="1">
      <c r="A5" s="92" t="s">
        <v>79</v>
      </c>
      <c r="B5" s="109" t="s">
        <v>49</v>
      </c>
      <c r="C5" s="91" t="s">
        <v>19</v>
      </c>
      <c r="D5" s="95" t="s">
        <v>20</v>
      </c>
      <c r="E5" s="96" t="s">
        <v>21</v>
      </c>
      <c r="F5" s="94" t="s">
        <v>22</v>
      </c>
      <c r="G5" s="98">
        <v>4</v>
      </c>
      <c r="H5" s="97">
        <v>289</v>
      </c>
      <c r="I5" s="98">
        <v>17</v>
      </c>
      <c r="J5" s="99">
        <f>SUM(H5)*I5</f>
        <v>4913</v>
      </c>
      <c r="K5" s="97">
        <f>SUM(J5)*0.0925</f>
        <v>454.45249999999999</v>
      </c>
      <c r="L5" s="99">
        <v>75</v>
      </c>
      <c r="M5" s="99">
        <f>SUM(J5:L5)</f>
        <v>5442.4525000000003</v>
      </c>
      <c r="N5" s="17"/>
      <c r="O5" s="18"/>
      <c r="P5" s="18"/>
      <c r="Q5" s="18"/>
      <c r="R5" s="19"/>
      <c r="S5" s="106" t="s">
        <v>116</v>
      </c>
    </row>
    <row r="6" spans="1:256" ht="52" thickBot="1">
      <c r="A6" s="14" t="s">
        <v>79</v>
      </c>
      <c r="B6" s="93" t="s">
        <v>50</v>
      </c>
      <c r="C6" s="49" t="s">
        <v>48</v>
      </c>
      <c r="D6" s="26" t="s">
        <v>20</v>
      </c>
      <c r="E6" s="50" t="s">
        <v>23</v>
      </c>
      <c r="F6" s="51" t="s">
        <v>22</v>
      </c>
      <c r="G6" s="52">
        <v>5</v>
      </c>
      <c r="H6" s="97">
        <v>3000</v>
      </c>
      <c r="I6" s="52">
        <v>1</v>
      </c>
      <c r="J6" s="16">
        <f t="shared" ref="J6:J28" si="0">SUM(H6)*I6</f>
        <v>3000</v>
      </c>
      <c r="K6" s="15">
        <f t="shared" ref="K6:K28" si="1">SUM(J6)*0.0925</f>
        <v>277.5</v>
      </c>
      <c r="L6" s="15">
        <v>25</v>
      </c>
      <c r="M6" s="16">
        <f t="shared" ref="M6:M28" si="2">SUM(J6:L6)</f>
        <v>3302.5</v>
      </c>
      <c r="N6" s="17"/>
      <c r="O6" s="18"/>
      <c r="P6" s="18"/>
      <c r="Q6" s="18"/>
      <c r="R6" s="19"/>
      <c r="S6" s="81" t="s">
        <v>93</v>
      </c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</row>
    <row r="7" spans="1:256" ht="18" thickBot="1">
      <c r="A7" s="14" t="s">
        <v>79</v>
      </c>
      <c r="B7" s="93" t="s">
        <v>50</v>
      </c>
      <c r="C7" s="49" t="s">
        <v>24</v>
      </c>
      <c r="D7" s="26" t="s">
        <v>20</v>
      </c>
      <c r="E7" s="50" t="s">
        <v>23</v>
      </c>
      <c r="F7" s="51" t="s">
        <v>23</v>
      </c>
      <c r="G7" s="52" t="s">
        <v>25</v>
      </c>
      <c r="H7" s="97">
        <v>4212</v>
      </c>
      <c r="I7" s="52">
        <v>2</v>
      </c>
      <c r="J7" s="16">
        <f t="shared" si="0"/>
        <v>8424</v>
      </c>
      <c r="K7" s="15">
        <f t="shared" si="1"/>
        <v>779.22</v>
      </c>
      <c r="L7" s="16">
        <v>0</v>
      </c>
      <c r="M7" s="16">
        <f t="shared" si="2"/>
        <v>9203.2199999999993</v>
      </c>
      <c r="N7" s="17"/>
      <c r="O7" s="18"/>
      <c r="P7" s="18"/>
      <c r="Q7" s="18"/>
      <c r="R7" s="19"/>
      <c r="S7" s="81" t="s">
        <v>94</v>
      </c>
    </row>
    <row r="8" spans="1:256" ht="18" thickBot="1">
      <c r="A8" s="14" t="s">
        <v>79</v>
      </c>
      <c r="B8" s="93" t="s">
        <v>50</v>
      </c>
      <c r="C8" s="49" t="s">
        <v>26</v>
      </c>
      <c r="D8" s="26" t="s">
        <v>20</v>
      </c>
      <c r="E8" s="50" t="s">
        <v>23</v>
      </c>
      <c r="F8" s="51" t="s">
        <v>23</v>
      </c>
      <c r="G8" s="52" t="s">
        <v>25</v>
      </c>
      <c r="H8" s="97">
        <v>612</v>
      </c>
      <c r="I8" s="52">
        <v>2</v>
      </c>
      <c r="J8" s="16">
        <f t="shared" si="0"/>
        <v>1224</v>
      </c>
      <c r="K8" s="15">
        <f t="shared" si="1"/>
        <v>113.22</v>
      </c>
      <c r="L8" s="16">
        <v>0</v>
      </c>
      <c r="M8" s="16">
        <f t="shared" si="2"/>
        <v>1337.22</v>
      </c>
      <c r="N8" s="17"/>
      <c r="O8" s="18"/>
      <c r="P8" s="18"/>
      <c r="Q8" s="18"/>
      <c r="R8" s="19"/>
      <c r="S8" s="81" t="s">
        <v>94</v>
      </c>
    </row>
    <row r="9" spans="1:256" ht="35" thickBot="1">
      <c r="A9" s="14" t="s">
        <v>79</v>
      </c>
      <c r="B9" s="93" t="s">
        <v>50</v>
      </c>
      <c r="C9" s="49" t="s">
        <v>27</v>
      </c>
      <c r="D9" s="26" t="s">
        <v>20</v>
      </c>
      <c r="E9" s="50" t="s">
        <v>23</v>
      </c>
      <c r="F9" s="51" t="s">
        <v>23</v>
      </c>
      <c r="G9" s="52" t="s">
        <v>25</v>
      </c>
      <c r="H9" s="97">
        <v>2335.5</v>
      </c>
      <c r="I9" s="52">
        <v>1</v>
      </c>
      <c r="J9" s="16">
        <f t="shared" si="0"/>
        <v>2335.5</v>
      </c>
      <c r="K9" s="15">
        <f t="shared" si="1"/>
        <v>216.03375</v>
      </c>
      <c r="L9" s="16">
        <v>0</v>
      </c>
      <c r="M9" s="16">
        <f t="shared" si="2"/>
        <v>2551.5337500000001</v>
      </c>
      <c r="N9" s="17"/>
      <c r="O9" s="18"/>
      <c r="P9" s="18"/>
      <c r="Q9" s="18"/>
      <c r="R9" s="19"/>
      <c r="S9" s="81" t="s">
        <v>94</v>
      </c>
    </row>
    <row r="10" spans="1:256" ht="35" thickBot="1">
      <c r="A10" s="14" t="s">
        <v>79</v>
      </c>
      <c r="B10" s="93" t="s">
        <v>50</v>
      </c>
      <c r="C10" s="49" t="s">
        <v>28</v>
      </c>
      <c r="D10" s="26" t="s">
        <v>20</v>
      </c>
      <c r="E10" s="50" t="s">
        <v>23</v>
      </c>
      <c r="F10" s="51" t="s">
        <v>23</v>
      </c>
      <c r="G10" s="52" t="s">
        <v>25</v>
      </c>
      <c r="H10" s="97">
        <v>1024.5</v>
      </c>
      <c r="I10" s="52">
        <v>1</v>
      </c>
      <c r="J10" s="16">
        <f t="shared" si="0"/>
        <v>1024.5</v>
      </c>
      <c r="K10" s="15">
        <f t="shared" si="1"/>
        <v>94.766249999999999</v>
      </c>
      <c r="L10" s="16">
        <v>0</v>
      </c>
      <c r="M10" s="16">
        <f t="shared" si="2"/>
        <v>1119.2662499999999</v>
      </c>
      <c r="N10" s="17"/>
      <c r="O10" s="18"/>
      <c r="P10" s="18"/>
      <c r="Q10" s="18"/>
      <c r="R10" s="19"/>
      <c r="S10" s="106" t="s">
        <v>116</v>
      </c>
    </row>
    <row r="11" spans="1:256" ht="35" thickBot="1">
      <c r="A11" s="14" t="s">
        <v>79</v>
      </c>
      <c r="B11" s="93" t="s">
        <v>50</v>
      </c>
      <c r="C11" s="49" t="s">
        <v>29</v>
      </c>
      <c r="D11" s="26" t="s">
        <v>20</v>
      </c>
      <c r="E11" s="50" t="s">
        <v>23</v>
      </c>
      <c r="F11" s="51" t="s">
        <v>23</v>
      </c>
      <c r="G11" s="52" t="s">
        <v>25</v>
      </c>
      <c r="H11" s="97">
        <v>658.5</v>
      </c>
      <c r="I11" s="52">
        <v>1</v>
      </c>
      <c r="J11" s="16">
        <f t="shared" si="0"/>
        <v>658.5</v>
      </c>
      <c r="K11" s="15">
        <f t="shared" si="1"/>
        <v>60.911250000000003</v>
      </c>
      <c r="L11" s="16">
        <v>0</v>
      </c>
      <c r="M11" s="16">
        <f t="shared" si="2"/>
        <v>719.41125</v>
      </c>
      <c r="N11" s="17"/>
      <c r="O11" s="18"/>
      <c r="P11" s="18"/>
      <c r="Q11" s="18"/>
      <c r="R11" s="19"/>
      <c r="S11" s="106" t="s">
        <v>116</v>
      </c>
    </row>
    <row r="12" spans="1:256" ht="18" thickBot="1">
      <c r="A12" s="14" t="s">
        <v>79</v>
      </c>
      <c r="B12" s="93" t="s">
        <v>50</v>
      </c>
      <c r="C12" s="49" t="s">
        <v>30</v>
      </c>
      <c r="D12" s="26" t="s">
        <v>20</v>
      </c>
      <c r="E12" s="50" t="s">
        <v>23</v>
      </c>
      <c r="F12" s="51" t="s">
        <v>23</v>
      </c>
      <c r="G12" s="52" t="s">
        <v>25</v>
      </c>
      <c r="H12" s="97">
        <v>484.82</v>
      </c>
      <c r="I12" s="52">
        <v>1</v>
      </c>
      <c r="J12" s="16">
        <f t="shared" si="0"/>
        <v>484.82</v>
      </c>
      <c r="K12" s="15">
        <f t="shared" si="1"/>
        <v>44.845849999999999</v>
      </c>
      <c r="L12" s="16">
        <v>0</v>
      </c>
      <c r="M12" s="16">
        <f t="shared" si="2"/>
        <v>529.66584999999998</v>
      </c>
      <c r="N12" s="20"/>
      <c r="O12" s="21"/>
      <c r="P12" s="21"/>
      <c r="Q12" s="21"/>
      <c r="R12" s="22"/>
      <c r="S12" s="81" t="s">
        <v>94</v>
      </c>
    </row>
    <row r="13" spans="1:256" ht="35" thickBot="1">
      <c r="A13" s="14" t="s">
        <v>79</v>
      </c>
      <c r="B13" s="93" t="s">
        <v>50</v>
      </c>
      <c r="C13" s="49" t="s">
        <v>31</v>
      </c>
      <c r="D13" s="26" t="s">
        <v>20</v>
      </c>
      <c r="E13" s="50" t="s">
        <v>23</v>
      </c>
      <c r="F13" s="51" t="s">
        <v>23</v>
      </c>
      <c r="G13" s="52" t="s">
        <v>25</v>
      </c>
      <c r="H13" s="97">
        <v>745</v>
      </c>
      <c r="I13" s="52">
        <v>3</v>
      </c>
      <c r="J13" s="16">
        <f t="shared" si="0"/>
        <v>2235</v>
      </c>
      <c r="K13" s="15">
        <f t="shared" si="1"/>
        <v>206.73750000000001</v>
      </c>
      <c r="L13" s="16">
        <v>0</v>
      </c>
      <c r="M13" s="16">
        <f t="shared" si="2"/>
        <v>2441.7375000000002</v>
      </c>
      <c r="N13" s="20"/>
      <c r="O13" s="21"/>
      <c r="P13" s="21"/>
      <c r="Q13" s="21"/>
      <c r="R13" s="22"/>
      <c r="S13" s="81" t="s">
        <v>94</v>
      </c>
    </row>
    <row r="14" spans="1:256" ht="35" thickBot="1">
      <c r="A14" s="14" t="s">
        <v>79</v>
      </c>
      <c r="B14" s="93" t="s">
        <v>50</v>
      </c>
      <c r="C14" s="49" t="s">
        <v>32</v>
      </c>
      <c r="D14" s="26" t="s">
        <v>20</v>
      </c>
      <c r="E14" s="50" t="s">
        <v>23</v>
      </c>
      <c r="F14" s="51" t="s">
        <v>23</v>
      </c>
      <c r="G14" s="52" t="s">
        <v>25</v>
      </c>
      <c r="H14" s="97">
        <v>59</v>
      </c>
      <c r="I14" s="52">
        <v>3</v>
      </c>
      <c r="J14" s="16">
        <f t="shared" si="0"/>
        <v>177</v>
      </c>
      <c r="K14" s="15">
        <f t="shared" si="1"/>
        <v>16.372499999999999</v>
      </c>
      <c r="L14" s="16">
        <v>0</v>
      </c>
      <c r="M14" s="16">
        <f t="shared" si="2"/>
        <v>193.3725</v>
      </c>
      <c r="N14" s="20"/>
      <c r="O14" s="21"/>
      <c r="P14" s="21"/>
      <c r="Q14" s="21"/>
      <c r="R14" s="22"/>
      <c r="S14" s="81" t="s">
        <v>94</v>
      </c>
    </row>
    <row r="15" spans="1:256" ht="35" thickBot="1">
      <c r="A15" s="14" t="s">
        <v>79</v>
      </c>
      <c r="B15" s="93" t="s">
        <v>50</v>
      </c>
      <c r="C15" s="49" t="s">
        <v>33</v>
      </c>
      <c r="D15" s="26" t="s">
        <v>20</v>
      </c>
      <c r="E15" s="50" t="s">
        <v>23</v>
      </c>
      <c r="F15" s="51" t="s">
        <v>23</v>
      </c>
      <c r="G15" s="52" t="s">
        <v>25</v>
      </c>
      <c r="H15" s="97">
        <v>119</v>
      </c>
      <c r="I15" s="52">
        <v>3</v>
      </c>
      <c r="J15" s="16">
        <f t="shared" si="0"/>
        <v>357</v>
      </c>
      <c r="K15" s="15">
        <f t="shared" si="1"/>
        <v>33.022500000000001</v>
      </c>
      <c r="L15" s="16">
        <v>0</v>
      </c>
      <c r="M15" s="16">
        <f t="shared" si="2"/>
        <v>390.02249999999998</v>
      </c>
      <c r="N15" s="20"/>
      <c r="O15" s="21"/>
      <c r="P15" s="21"/>
      <c r="Q15" s="21"/>
      <c r="R15" s="22"/>
      <c r="S15" s="106" t="s">
        <v>116</v>
      </c>
    </row>
    <row r="16" spans="1:256" ht="18" thickBot="1">
      <c r="A16" s="14" t="s">
        <v>79</v>
      </c>
      <c r="B16" s="93" t="s">
        <v>50</v>
      </c>
      <c r="C16" s="49" t="s">
        <v>34</v>
      </c>
      <c r="D16" s="26" t="s">
        <v>20</v>
      </c>
      <c r="E16" s="50" t="s">
        <v>23</v>
      </c>
      <c r="F16" s="51" t="s">
        <v>23</v>
      </c>
      <c r="G16" s="52" t="s">
        <v>25</v>
      </c>
      <c r="H16" s="97">
        <v>129</v>
      </c>
      <c r="I16" s="52">
        <v>3</v>
      </c>
      <c r="J16" s="16">
        <f t="shared" si="0"/>
        <v>387</v>
      </c>
      <c r="K16" s="15">
        <f t="shared" si="1"/>
        <v>35.797499999999999</v>
      </c>
      <c r="L16" s="16">
        <v>0</v>
      </c>
      <c r="M16" s="16">
        <f t="shared" si="2"/>
        <v>422.79750000000001</v>
      </c>
      <c r="N16" s="20"/>
      <c r="O16" s="21"/>
      <c r="P16" s="21"/>
      <c r="Q16" s="21"/>
      <c r="R16" s="23"/>
      <c r="S16" s="81" t="s">
        <v>94</v>
      </c>
    </row>
    <row r="17" spans="1:256" ht="35" thickBot="1">
      <c r="A17" s="14" t="s">
        <v>79</v>
      </c>
      <c r="B17" s="93" t="s">
        <v>50</v>
      </c>
      <c r="C17" s="49" t="s">
        <v>35</v>
      </c>
      <c r="D17" s="26" t="s">
        <v>20</v>
      </c>
      <c r="E17" s="50" t="s">
        <v>23</v>
      </c>
      <c r="F17" s="51" t="s">
        <v>23</v>
      </c>
      <c r="G17" s="52" t="s">
        <v>25</v>
      </c>
      <c r="H17" s="97">
        <v>349</v>
      </c>
      <c r="I17" s="52">
        <v>3</v>
      </c>
      <c r="J17" s="16">
        <f t="shared" si="0"/>
        <v>1047</v>
      </c>
      <c r="K17" s="15">
        <f t="shared" si="1"/>
        <v>96.847499999999997</v>
      </c>
      <c r="L17" s="16">
        <v>0</v>
      </c>
      <c r="M17" s="16">
        <f t="shared" si="2"/>
        <v>1143.8475000000001</v>
      </c>
      <c r="N17" s="17"/>
      <c r="O17" s="18"/>
      <c r="P17" s="18"/>
      <c r="Q17" s="18"/>
      <c r="R17" s="24" t="s">
        <v>36</v>
      </c>
      <c r="S17" s="81" t="s">
        <v>94</v>
      </c>
    </row>
    <row r="18" spans="1:256" ht="18" thickBot="1">
      <c r="A18" s="14" t="s">
        <v>79</v>
      </c>
      <c r="B18" s="93" t="s">
        <v>50</v>
      </c>
      <c r="C18" s="49" t="s">
        <v>38</v>
      </c>
      <c r="D18" s="26" t="s">
        <v>20</v>
      </c>
      <c r="E18" s="50" t="s">
        <v>23</v>
      </c>
      <c r="F18" s="51" t="s">
        <v>22</v>
      </c>
      <c r="G18" s="52">
        <v>5</v>
      </c>
      <c r="H18" s="97">
        <v>2500</v>
      </c>
      <c r="I18" s="52">
        <v>1</v>
      </c>
      <c r="J18" s="16">
        <f t="shared" si="0"/>
        <v>2500</v>
      </c>
      <c r="K18" s="15">
        <f t="shared" si="1"/>
        <v>231.25</v>
      </c>
      <c r="L18" s="16">
        <v>0</v>
      </c>
      <c r="M18" s="16">
        <f t="shared" si="2"/>
        <v>2731.25</v>
      </c>
      <c r="N18" s="17"/>
      <c r="O18" s="18"/>
      <c r="P18" s="18"/>
      <c r="Q18" s="18"/>
      <c r="R18" s="24"/>
      <c r="S18" s="81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</row>
    <row r="19" spans="1:256" ht="52" thickBot="1">
      <c r="A19" s="14" t="s">
        <v>79</v>
      </c>
      <c r="B19" s="93" t="s">
        <v>50</v>
      </c>
      <c r="C19" s="49" t="s">
        <v>39</v>
      </c>
      <c r="D19" s="26" t="s">
        <v>20</v>
      </c>
      <c r="E19" s="50" t="s">
        <v>23</v>
      </c>
      <c r="F19" s="51" t="s">
        <v>22</v>
      </c>
      <c r="G19" s="52">
        <v>10</v>
      </c>
      <c r="H19" s="97">
        <v>12300</v>
      </c>
      <c r="I19" s="52">
        <v>1</v>
      </c>
      <c r="J19" s="16">
        <f t="shared" si="0"/>
        <v>12300</v>
      </c>
      <c r="K19" s="15">
        <f t="shared" si="1"/>
        <v>1137.75</v>
      </c>
      <c r="L19" s="16">
        <v>0</v>
      </c>
      <c r="M19" s="16">
        <f t="shared" si="2"/>
        <v>13437.75</v>
      </c>
      <c r="N19" s="17"/>
      <c r="O19" s="18"/>
      <c r="P19" s="18"/>
      <c r="Q19" s="18"/>
      <c r="R19" s="24"/>
      <c r="S19" s="81" t="s">
        <v>94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spans="1:256" ht="35" thickBot="1">
      <c r="A20" s="14" t="s">
        <v>18</v>
      </c>
      <c r="B20" s="93" t="s">
        <v>50</v>
      </c>
      <c r="C20" s="49" t="s">
        <v>40</v>
      </c>
      <c r="D20" s="26" t="s">
        <v>20</v>
      </c>
      <c r="E20" s="50" t="s">
        <v>23</v>
      </c>
      <c r="F20" s="51" t="s">
        <v>23</v>
      </c>
      <c r="G20" s="52">
        <v>5</v>
      </c>
      <c r="H20" s="97">
        <v>300</v>
      </c>
      <c r="I20" s="52">
        <v>1</v>
      </c>
      <c r="J20" s="16">
        <f t="shared" si="0"/>
        <v>300</v>
      </c>
      <c r="K20" s="15">
        <f t="shared" si="1"/>
        <v>27.75</v>
      </c>
      <c r="L20" s="16">
        <v>0</v>
      </c>
      <c r="M20" s="16">
        <f t="shared" si="2"/>
        <v>327.75</v>
      </c>
      <c r="N20" s="17"/>
      <c r="O20" s="18"/>
      <c r="P20" s="18"/>
      <c r="Q20" s="18"/>
      <c r="R20" s="24"/>
      <c r="S20" s="81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spans="1:256" ht="69" thickBot="1">
      <c r="A21" s="14" t="s">
        <v>18</v>
      </c>
      <c r="B21" s="93" t="s">
        <v>50</v>
      </c>
      <c r="C21" s="49" t="s">
        <v>41</v>
      </c>
      <c r="D21" s="26" t="s">
        <v>20</v>
      </c>
      <c r="E21" s="50" t="s">
        <v>23</v>
      </c>
      <c r="F21" s="51" t="s">
        <v>22</v>
      </c>
      <c r="G21" s="52">
        <v>7</v>
      </c>
      <c r="H21" s="97">
        <v>995</v>
      </c>
      <c r="I21" s="52">
        <v>4</v>
      </c>
      <c r="J21" s="16">
        <f t="shared" si="0"/>
        <v>3980</v>
      </c>
      <c r="K21" s="15">
        <f t="shared" si="1"/>
        <v>368.15</v>
      </c>
      <c r="L21" s="16">
        <v>0</v>
      </c>
      <c r="M21" s="16">
        <f t="shared" si="2"/>
        <v>4348.1499999999996</v>
      </c>
      <c r="N21" s="17"/>
      <c r="O21" s="18"/>
      <c r="P21" s="18"/>
      <c r="Q21" s="18"/>
      <c r="R21" s="23"/>
      <c r="S21" s="81" t="s">
        <v>94</v>
      </c>
    </row>
    <row r="22" spans="1:256" ht="35" thickBot="1">
      <c r="A22" s="14" t="s">
        <v>18</v>
      </c>
      <c r="B22" s="93" t="s">
        <v>50</v>
      </c>
      <c r="C22" s="49" t="s">
        <v>42</v>
      </c>
      <c r="D22" s="26" t="s">
        <v>20</v>
      </c>
      <c r="E22" s="50" t="s">
        <v>23</v>
      </c>
      <c r="F22" s="51" t="s">
        <v>23</v>
      </c>
      <c r="G22" s="52">
        <v>20</v>
      </c>
      <c r="H22" s="97">
        <v>1100</v>
      </c>
      <c r="I22" s="52">
        <v>1</v>
      </c>
      <c r="J22" s="16">
        <f t="shared" si="0"/>
        <v>1100</v>
      </c>
      <c r="K22" s="15">
        <f t="shared" si="1"/>
        <v>101.75</v>
      </c>
      <c r="L22" s="16">
        <v>0</v>
      </c>
      <c r="M22" s="16">
        <f t="shared" si="2"/>
        <v>1201.75</v>
      </c>
      <c r="N22" s="17"/>
      <c r="O22" s="18"/>
      <c r="P22" s="18"/>
      <c r="Q22" s="18"/>
      <c r="R22" s="23"/>
      <c r="S22" s="81" t="s">
        <v>94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</row>
    <row r="23" spans="1:256" ht="35" thickBot="1">
      <c r="A23" s="14" t="s">
        <v>18</v>
      </c>
      <c r="B23" s="93" t="s">
        <v>50</v>
      </c>
      <c r="C23" s="49" t="s">
        <v>43</v>
      </c>
      <c r="D23" s="26" t="s">
        <v>20</v>
      </c>
      <c r="E23" s="50" t="s">
        <v>23</v>
      </c>
      <c r="F23" s="51" t="s">
        <v>22</v>
      </c>
      <c r="G23" s="52">
        <v>5</v>
      </c>
      <c r="H23" s="97">
        <v>1999</v>
      </c>
      <c r="I23" s="52">
        <v>1</v>
      </c>
      <c r="J23" s="16">
        <f t="shared" si="0"/>
        <v>1999</v>
      </c>
      <c r="K23" s="15">
        <f t="shared" si="1"/>
        <v>184.9075</v>
      </c>
      <c r="L23" s="16">
        <v>0</v>
      </c>
      <c r="M23" s="16">
        <f t="shared" si="2"/>
        <v>2183.9074999999998</v>
      </c>
      <c r="N23" s="17"/>
      <c r="O23" s="18"/>
      <c r="P23" s="18"/>
      <c r="Q23" s="18"/>
      <c r="R23" s="23"/>
      <c r="S23" s="81" t="s">
        <v>94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</row>
    <row r="24" spans="1:256" ht="35" thickBot="1">
      <c r="A24" s="14" t="s">
        <v>18</v>
      </c>
      <c r="B24" s="93" t="s">
        <v>50</v>
      </c>
      <c r="C24" s="49" t="s">
        <v>43</v>
      </c>
      <c r="D24" s="26" t="s">
        <v>20</v>
      </c>
      <c r="E24" s="50" t="s">
        <v>23</v>
      </c>
      <c r="F24" s="51" t="s">
        <v>22</v>
      </c>
      <c r="G24" s="52">
        <v>5</v>
      </c>
      <c r="H24" s="97">
        <v>1999</v>
      </c>
      <c r="I24" s="52">
        <v>2</v>
      </c>
      <c r="J24" s="16">
        <f t="shared" si="0"/>
        <v>3998</v>
      </c>
      <c r="K24" s="15">
        <f t="shared" si="1"/>
        <v>369.815</v>
      </c>
      <c r="L24" s="16">
        <v>0</v>
      </c>
      <c r="M24" s="16">
        <f t="shared" si="2"/>
        <v>4367.8149999999996</v>
      </c>
      <c r="N24" s="17"/>
      <c r="O24" s="18"/>
      <c r="P24" s="18"/>
      <c r="Q24" s="18"/>
      <c r="R24" s="23"/>
      <c r="S24" s="81" t="s">
        <v>94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</row>
    <row r="25" spans="1:256" ht="69" thickBot="1">
      <c r="A25" s="14" t="s">
        <v>18</v>
      </c>
      <c r="B25" s="27" t="s">
        <v>51</v>
      </c>
      <c r="C25" s="49" t="s">
        <v>44</v>
      </c>
      <c r="D25" s="26" t="s">
        <v>20</v>
      </c>
      <c r="E25" s="50" t="s">
        <v>23</v>
      </c>
      <c r="F25" s="51" t="s">
        <v>23</v>
      </c>
      <c r="G25" s="52" t="s">
        <v>25</v>
      </c>
      <c r="H25" s="97">
        <v>1950</v>
      </c>
      <c r="I25" s="52">
        <v>1</v>
      </c>
      <c r="J25" s="16">
        <f t="shared" si="0"/>
        <v>1950</v>
      </c>
      <c r="K25" s="15">
        <f t="shared" si="1"/>
        <v>180.375</v>
      </c>
      <c r="L25" s="16">
        <v>0</v>
      </c>
      <c r="M25" s="16">
        <f t="shared" si="2"/>
        <v>2130.375</v>
      </c>
      <c r="N25" s="20"/>
      <c r="O25" s="21"/>
      <c r="P25" s="21"/>
      <c r="Q25" s="21"/>
      <c r="R25" s="23"/>
      <c r="S25" s="81" t="s">
        <v>94</v>
      </c>
    </row>
    <row r="26" spans="1:256" ht="52" thickBot="1">
      <c r="A26" s="14" t="s">
        <v>18</v>
      </c>
      <c r="B26" s="27" t="s">
        <v>51</v>
      </c>
      <c r="C26" s="49" t="s">
        <v>45</v>
      </c>
      <c r="D26" s="26" t="s">
        <v>20</v>
      </c>
      <c r="E26" s="50" t="s">
        <v>23</v>
      </c>
      <c r="F26" s="51" t="s">
        <v>23</v>
      </c>
      <c r="G26" s="52">
        <v>20</v>
      </c>
      <c r="H26" s="97">
        <v>1400</v>
      </c>
      <c r="I26" s="52">
        <v>2</v>
      </c>
      <c r="J26" s="16">
        <f t="shared" si="0"/>
        <v>2800</v>
      </c>
      <c r="K26" s="15">
        <f t="shared" si="1"/>
        <v>259</v>
      </c>
      <c r="L26" s="16">
        <v>0</v>
      </c>
      <c r="M26" s="16">
        <f t="shared" si="2"/>
        <v>3059</v>
      </c>
      <c r="N26" s="20"/>
      <c r="O26" s="21"/>
      <c r="P26" s="21"/>
      <c r="Q26" s="21"/>
      <c r="R26" s="23"/>
      <c r="S26" s="81" t="s">
        <v>94</v>
      </c>
    </row>
    <row r="27" spans="1:256" ht="69" thickBot="1">
      <c r="A27" s="14" t="s">
        <v>18</v>
      </c>
      <c r="B27" s="27" t="s">
        <v>51</v>
      </c>
      <c r="C27" s="49" t="s">
        <v>46</v>
      </c>
      <c r="D27" s="26" t="s">
        <v>20</v>
      </c>
      <c r="E27" s="50" t="s">
        <v>23</v>
      </c>
      <c r="F27" s="51" t="s">
        <v>22</v>
      </c>
      <c r="G27" s="52">
        <v>5</v>
      </c>
      <c r="H27" s="97">
        <v>1050</v>
      </c>
      <c r="I27" s="52">
        <v>1</v>
      </c>
      <c r="J27" s="16">
        <f t="shared" si="0"/>
        <v>1050</v>
      </c>
      <c r="K27" s="15">
        <f t="shared" si="1"/>
        <v>97.125</v>
      </c>
      <c r="L27" s="16">
        <v>0</v>
      </c>
      <c r="M27" s="16">
        <f t="shared" si="2"/>
        <v>1147.125</v>
      </c>
      <c r="N27" s="20"/>
      <c r="O27" s="21"/>
      <c r="P27" s="21"/>
      <c r="Q27" s="21"/>
      <c r="R27" s="22"/>
      <c r="S27" s="106" t="s">
        <v>121</v>
      </c>
    </row>
    <row r="28" spans="1:256" ht="35" thickBot="1">
      <c r="A28" s="94" t="s">
        <v>18</v>
      </c>
      <c r="B28" s="93" t="s">
        <v>51</v>
      </c>
      <c r="C28" s="91" t="s">
        <v>47</v>
      </c>
      <c r="D28" s="95" t="s">
        <v>20</v>
      </c>
      <c r="E28" s="96" t="s">
        <v>23</v>
      </c>
      <c r="F28" s="94" t="s">
        <v>23</v>
      </c>
      <c r="G28" s="98">
        <v>4</v>
      </c>
      <c r="H28" s="98">
        <v>79</v>
      </c>
      <c r="I28" s="98">
        <v>10</v>
      </c>
      <c r="J28" s="99">
        <f t="shared" si="0"/>
        <v>790</v>
      </c>
      <c r="K28" s="97">
        <f t="shared" si="1"/>
        <v>73.075000000000003</v>
      </c>
      <c r="L28" s="99">
        <v>0</v>
      </c>
      <c r="M28" s="99">
        <f t="shared" si="2"/>
        <v>863.07500000000005</v>
      </c>
      <c r="N28" s="20"/>
      <c r="O28" s="21"/>
      <c r="P28" s="21"/>
      <c r="Q28" s="21"/>
      <c r="R28" s="22"/>
      <c r="S28" s="106" t="s">
        <v>115</v>
      </c>
    </row>
    <row r="29" spans="1:256" ht="17" thickBot="1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4" t="s">
        <v>92</v>
      </c>
      <c r="M29" s="48">
        <f>SUM(M7:M28)</f>
        <v>55850.042099999999</v>
      </c>
      <c r="N29" s="20"/>
      <c r="O29" s="21"/>
      <c r="P29" s="21"/>
      <c r="Q29" s="21"/>
      <c r="R29" s="23"/>
    </row>
    <row r="30" spans="1:256" ht="16" customHeight="1" thickBot="1">
      <c r="A30" s="53"/>
      <c r="B30" s="54"/>
      <c r="C30" s="55"/>
      <c r="D30" s="56"/>
      <c r="E30" s="56"/>
      <c r="F30" s="56"/>
      <c r="G30" s="57"/>
      <c r="H30" s="58"/>
      <c r="I30" s="56"/>
      <c r="J30" s="59"/>
      <c r="K30" s="56"/>
      <c r="L30" s="56"/>
      <c r="M30" s="60"/>
      <c r="N30" s="45"/>
      <c r="O30" s="45"/>
      <c r="P30" s="45"/>
      <c r="Q30" s="45"/>
      <c r="R30" s="45"/>
    </row>
    <row r="31" spans="1:256" ht="120" thickBot="1">
      <c r="A31" s="46" t="s">
        <v>54</v>
      </c>
      <c r="B31" s="61" t="s">
        <v>55</v>
      </c>
      <c r="C31" s="37" t="s">
        <v>52</v>
      </c>
      <c r="D31" s="46" t="s">
        <v>3</v>
      </c>
      <c r="E31" s="46" t="s">
        <v>4</v>
      </c>
      <c r="F31" s="46" t="s">
        <v>5</v>
      </c>
      <c r="G31" s="46" t="s">
        <v>6</v>
      </c>
      <c r="H31" s="46" t="s">
        <v>7</v>
      </c>
      <c r="I31" s="100" t="s">
        <v>96</v>
      </c>
      <c r="J31" s="46" t="s">
        <v>8</v>
      </c>
      <c r="K31" s="46" t="s">
        <v>9</v>
      </c>
      <c r="L31" s="46" t="s">
        <v>10</v>
      </c>
      <c r="M31" s="46" t="s">
        <v>11</v>
      </c>
      <c r="N31" s="11" t="s">
        <v>12</v>
      </c>
      <c r="O31" s="12" t="s">
        <v>13</v>
      </c>
      <c r="P31" s="12" t="s">
        <v>14</v>
      </c>
      <c r="Q31" s="12" t="s">
        <v>15</v>
      </c>
      <c r="R31" s="13" t="s">
        <v>16</v>
      </c>
      <c r="S31" s="46" t="s">
        <v>17</v>
      </c>
    </row>
    <row r="32" spans="1:256" ht="35" thickBot="1">
      <c r="A32" s="14" t="s">
        <v>67</v>
      </c>
      <c r="B32" s="111" t="s">
        <v>102</v>
      </c>
      <c r="C32" s="49" t="s">
        <v>56</v>
      </c>
      <c r="D32" s="26" t="s">
        <v>20</v>
      </c>
      <c r="E32" s="51" t="s">
        <v>23</v>
      </c>
      <c r="F32" s="52" t="s">
        <v>23</v>
      </c>
      <c r="G32" s="52">
        <v>5</v>
      </c>
      <c r="H32" s="15">
        <v>149.01</v>
      </c>
      <c r="I32" s="52">
        <v>1</v>
      </c>
      <c r="J32" s="16">
        <f t="shared" ref="J32:J41" si="3">SUM(H32)*I32</f>
        <v>149.01</v>
      </c>
      <c r="K32" s="15">
        <f t="shared" ref="K32:K41" si="4">SUM(J32)*0.0925</f>
        <v>13.783424999999999</v>
      </c>
      <c r="L32" s="101" t="s">
        <v>99</v>
      </c>
      <c r="M32" s="16">
        <f t="shared" ref="M32:M41" si="5">SUM(J32:L32)</f>
        <v>162.79342499999998</v>
      </c>
      <c r="N32" s="102"/>
      <c r="O32" s="102"/>
      <c r="P32" s="102"/>
      <c r="Q32" s="102"/>
      <c r="R32" s="103"/>
      <c r="S32" s="110" t="s">
        <v>109</v>
      </c>
    </row>
    <row r="33" spans="1:256" ht="18" thickBot="1">
      <c r="A33" s="14" t="s">
        <v>67</v>
      </c>
      <c r="B33" s="109" t="s">
        <v>57</v>
      </c>
      <c r="C33" s="49" t="s">
        <v>58</v>
      </c>
      <c r="D33" s="26" t="s">
        <v>20</v>
      </c>
      <c r="E33" s="51" t="s">
        <v>23</v>
      </c>
      <c r="F33" s="52" t="s">
        <v>23</v>
      </c>
      <c r="G33" s="52">
        <v>10</v>
      </c>
      <c r="H33" s="15">
        <v>206.16</v>
      </c>
      <c r="I33" s="52">
        <v>1</v>
      </c>
      <c r="J33" s="16">
        <f t="shared" si="3"/>
        <v>206.16</v>
      </c>
      <c r="K33" s="15">
        <f t="shared" si="4"/>
        <v>19.069800000000001</v>
      </c>
      <c r="L33" s="101" t="s">
        <v>99</v>
      </c>
      <c r="M33" s="16">
        <f t="shared" si="5"/>
        <v>225.22980000000001</v>
      </c>
      <c r="N33" s="102"/>
      <c r="O33" s="102"/>
      <c r="P33" s="102"/>
      <c r="Q33" s="102"/>
      <c r="R33" s="103"/>
      <c r="S33" s="110" t="s">
        <v>117</v>
      </c>
    </row>
    <row r="34" spans="1:256" ht="35" thickBot="1">
      <c r="A34" s="14" t="s">
        <v>67</v>
      </c>
      <c r="B34" s="109" t="s">
        <v>57</v>
      </c>
      <c r="C34" s="49" t="s">
        <v>119</v>
      </c>
      <c r="D34" s="26" t="s">
        <v>20</v>
      </c>
      <c r="E34" s="51" t="s">
        <v>23</v>
      </c>
      <c r="F34" s="52" t="s">
        <v>23</v>
      </c>
      <c r="G34" s="52">
        <v>10</v>
      </c>
      <c r="H34" s="15">
        <v>1578.95</v>
      </c>
      <c r="I34" s="52">
        <v>3</v>
      </c>
      <c r="J34" s="16">
        <f>SUM(H34)*I34</f>
        <v>4736.8500000000004</v>
      </c>
      <c r="K34" s="15">
        <f>SUM(J34)*0.0925</f>
        <v>438.15862500000003</v>
      </c>
      <c r="L34" s="101" t="s">
        <v>99</v>
      </c>
      <c r="M34" s="16">
        <f>SUM(J34:L34)</f>
        <v>5175.0086250000004</v>
      </c>
      <c r="N34" s="102"/>
      <c r="O34" s="102"/>
      <c r="P34" s="102"/>
      <c r="Q34" s="102"/>
      <c r="R34" s="103"/>
      <c r="S34" s="110" t="s">
        <v>118</v>
      </c>
    </row>
    <row r="35" spans="1:256" ht="35" thickBot="1">
      <c r="A35" s="14" t="s">
        <v>67</v>
      </c>
      <c r="B35" s="78" t="s">
        <v>100</v>
      </c>
      <c r="C35" s="49" t="s">
        <v>60</v>
      </c>
      <c r="D35" s="26" t="s">
        <v>20</v>
      </c>
      <c r="E35" s="51" t="s">
        <v>23</v>
      </c>
      <c r="F35" s="52" t="s">
        <v>22</v>
      </c>
      <c r="G35" s="52">
        <v>1</v>
      </c>
      <c r="H35" s="15">
        <v>810</v>
      </c>
      <c r="I35" s="52">
        <v>1</v>
      </c>
      <c r="J35" s="16">
        <f t="shared" si="3"/>
        <v>810</v>
      </c>
      <c r="K35" s="15">
        <f t="shared" si="4"/>
        <v>74.924999999999997</v>
      </c>
      <c r="L35" s="101" t="s">
        <v>99</v>
      </c>
      <c r="M35" s="16">
        <f t="shared" si="5"/>
        <v>884.92499999999995</v>
      </c>
      <c r="N35" s="102"/>
      <c r="O35" s="102"/>
      <c r="P35" s="102"/>
      <c r="Q35" s="102"/>
      <c r="R35" s="103"/>
      <c r="S35" s="104"/>
    </row>
    <row r="36" spans="1:256" ht="18" thickBot="1">
      <c r="A36" s="14" t="s">
        <v>67</v>
      </c>
      <c r="B36" s="78" t="s">
        <v>100</v>
      </c>
      <c r="C36" s="49" t="s">
        <v>62</v>
      </c>
      <c r="D36" s="26" t="s">
        <v>20</v>
      </c>
      <c r="E36" s="51" t="s">
        <v>23</v>
      </c>
      <c r="F36" s="52" t="s">
        <v>23</v>
      </c>
      <c r="G36" s="52">
        <v>20</v>
      </c>
      <c r="H36" s="15">
        <v>60</v>
      </c>
      <c r="I36" s="52">
        <v>5</v>
      </c>
      <c r="J36" s="16">
        <f t="shared" si="3"/>
        <v>300</v>
      </c>
      <c r="K36" s="15">
        <f t="shared" si="4"/>
        <v>27.75</v>
      </c>
      <c r="L36" s="16">
        <v>54.7</v>
      </c>
      <c r="M36" s="16">
        <f t="shared" si="5"/>
        <v>382.45</v>
      </c>
      <c r="N36" s="102"/>
      <c r="O36" s="102"/>
      <c r="P36" s="102"/>
      <c r="Q36" s="102"/>
      <c r="R36" s="102"/>
      <c r="S36" s="110" t="s">
        <v>120</v>
      </c>
    </row>
    <row r="37" spans="1:256" ht="35" thickBot="1">
      <c r="A37" s="14" t="s">
        <v>67</v>
      </c>
      <c r="B37" s="78" t="s">
        <v>100</v>
      </c>
      <c r="C37" s="49" t="s">
        <v>63</v>
      </c>
      <c r="D37" s="26" t="s">
        <v>20</v>
      </c>
      <c r="E37" s="51" t="s">
        <v>23</v>
      </c>
      <c r="F37" s="52" t="s">
        <v>23</v>
      </c>
      <c r="G37" s="52">
        <v>10</v>
      </c>
      <c r="H37" s="15">
        <v>400</v>
      </c>
      <c r="I37" s="52">
        <v>1</v>
      </c>
      <c r="J37" s="16">
        <f t="shared" si="3"/>
        <v>400</v>
      </c>
      <c r="K37" s="15">
        <f t="shared" si="4"/>
        <v>37</v>
      </c>
      <c r="L37" s="101" t="s">
        <v>99</v>
      </c>
      <c r="M37" s="16">
        <f t="shared" si="5"/>
        <v>437</v>
      </c>
      <c r="N37" s="103"/>
      <c r="O37" s="103"/>
      <c r="P37" s="103"/>
      <c r="Q37" s="103"/>
      <c r="R37" s="102"/>
      <c r="S37" s="110" t="s">
        <v>120</v>
      </c>
    </row>
    <row r="38" spans="1:256" ht="35" thickBot="1">
      <c r="A38" s="14" t="s">
        <v>67</v>
      </c>
      <c r="B38" s="27" t="s">
        <v>61</v>
      </c>
      <c r="C38" s="49" t="s">
        <v>64</v>
      </c>
      <c r="D38" s="26" t="s">
        <v>20</v>
      </c>
      <c r="E38" s="51" t="s">
        <v>23</v>
      </c>
      <c r="F38" s="52" t="s">
        <v>23</v>
      </c>
      <c r="G38" s="52">
        <v>4</v>
      </c>
      <c r="H38" s="15">
        <v>70</v>
      </c>
      <c r="I38" s="52">
        <v>1</v>
      </c>
      <c r="J38" s="16">
        <f t="shared" si="3"/>
        <v>70</v>
      </c>
      <c r="K38" s="15">
        <f t="shared" si="4"/>
        <v>6.4749999999999996</v>
      </c>
      <c r="L38" s="101" t="s">
        <v>99</v>
      </c>
      <c r="M38" s="16">
        <f t="shared" si="5"/>
        <v>76.474999999999994</v>
      </c>
      <c r="N38" s="103"/>
      <c r="O38" s="103"/>
      <c r="P38" s="103"/>
      <c r="Q38" s="103"/>
      <c r="R38" s="102"/>
      <c r="S38" s="104"/>
    </row>
    <row r="39" spans="1:256" ht="35" thickBot="1">
      <c r="A39" s="14" t="s">
        <v>67</v>
      </c>
      <c r="B39" s="107" t="s">
        <v>122</v>
      </c>
      <c r="C39" s="49" t="s">
        <v>65</v>
      </c>
      <c r="D39" s="26" t="s">
        <v>20</v>
      </c>
      <c r="E39" s="51" t="s">
        <v>23</v>
      </c>
      <c r="F39" s="52" t="s">
        <v>23</v>
      </c>
      <c r="G39" s="52">
        <v>5</v>
      </c>
      <c r="H39" s="15">
        <v>1310</v>
      </c>
      <c r="I39" s="52">
        <v>1</v>
      </c>
      <c r="J39" s="16">
        <f t="shared" si="3"/>
        <v>1310</v>
      </c>
      <c r="K39" s="15">
        <f t="shared" si="4"/>
        <v>121.175</v>
      </c>
      <c r="L39" s="101" t="s">
        <v>99</v>
      </c>
      <c r="M39" s="16">
        <f t="shared" si="5"/>
        <v>1431.175</v>
      </c>
      <c r="N39" s="102"/>
      <c r="O39" s="102"/>
      <c r="P39" s="102"/>
      <c r="Q39" s="102"/>
      <c r="R39" s="102"/>
      <c r="S39" s="110" t="s">
        <v>123</v>
      </c>
    </row>
    <row r="40" spans="1:256" ht="35" thickBot="1">
      <c r="A40" s="14" t="s">
        <v>67</v>
      </c>
      <c r="B40" s="27" t="s">
        <v>61</v>
      </c>
      <c r="C40" s="49" t="s">
        <v>59</v>
      </c>
      <c r="D40" s="26" t="s">
        <v>20</v>
      </c>
      <c r="E40" s="51" t="s">
        <v>23</v>
      </c>
      <c r="F40" s="52" t="s">
        <v>22</v>
      </c>
      <c r="G40" s="52">
        <v>10</v>
      </c>
      <c r="H40" s="15">
        <v>113</v>
      </c>
      <c r="I40" s="52">
        <v>1</v>
      </c>
      <c r="J40" s="16">
        <f>SUM(H40)*I40</f>
        <v>113</v>
      </c>
      <c r="K40" s="15">
        <f>SUM(J40)*0.0925</f>
        <v>10.452500000000001</v>
      </c>
      <c r="L40" s="101" t="s">
        <v>99</v>
      </c>
      <c r="M40" s="16">
        <f>SUM(J40:L40)</f>
        <v>123.4525</v>
      </c>
      <c r="N40" s="102"/>
      <c r="O40" s="102"/>
      <c r="P40" s="102"/>
      <c r="Q40" s="102"/>
      <c r="R40" s="103"/>
      <c r="S40" s="105"/>
    </row>
    <row r="41" spans="1:256" ht="18" thickBot="1">
      <c r="A41" s="14" t="s">
        <v>67</v>
      </c>
      <c r="B41" s="27" t="s">
        <v>61</v>
      </c>
      <c r="C41" s="49" t="s">
        <v>66</v>
      </c>
      <c r="D41" s="26" t="s">
        <v>20</v>
      </c>
      <c r="E41" s="51" t="s">
        <v>23</v>
      </c>
      <c r="F41" s="52" t="s">
        <v>23</v>
      </c>
      <c r="G41" s="52">
        <v>10</v>
      </c>
      <c r="H41" s="15">
        <v>640</v>
      </c>
      <c r="I41" s="52">
        <v>31</v>
      </c>
      <c r="J41" s="16">
        <f t="shared" si="3"/>
        <v>19840</v>
      </c>
      <c r="K41" s="15">
        <f t="shared" si="4"/>
        <v>1835.2</v>
      </c>
      <c r="L41" s="101" t="s">
        <v>99</v>
      </c>
      <c r="M41" s="16">
        <f t="shared" si="5"/>
        <v>21675.200000000001</v>
      </c>
      <c r="N41" s="102"/>
      <c r="O41" s="102"/>
      <c r="P41" s="102"/>
      <c r="Q41" s="102"/>
      <c r="R41" s="102"/>
      <c r="S41" s="104"/>
    </row>
    <row r="42" spans="1:256" ht="17" thickBot="1">
      <c r="A42" s="65"/>
      <c r="B42" s="66"/>
      <c r="C42" s="67"/>
      <c r="D42" s="68"/>
      <c r="E42" s="68"/>
      <c r="F42" s="68"/>
      <c r="G42" s="69"/>
      <c r="H42" s="70"/>
      <c r="I42" s="68"/>
      <c r="J42" s="16"/>
      <c r="K42" s="68"/>
      <c r="L42" s="65" t="s">
        <v>92</v>
      </c>
      <c r="M42" s="71">
        <f>SUM(M32:M41)</f>
        <v>30573.709350000001</v>
      </c>
      <c r="N42" s="77"/>
      <c r="O42" s="77"/>
      <c r="P42" s="77"/>
      <c r="Q42" s="77"/>
      <c r="R42" s="77"/>
      <c r="S42" s="83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</row>
    <row r="43" spans="1:256" ht="17" thickBot="1">
      <c r="A43" s="53"/>
      <c r="B43" s="54"/>
      <c r="C43" s="55"/>
      <c r="D43" s="56"/>
      <c r="E43" s="56"/>
      <c r="F43" s="56"/>
      <c r="G43" s="57"/>
      <c r="H43" s="58"/>
      <c r="I43" s="56"/>
      <c r="J43" s="64"/>
      <c r="K43" s="56"/>
      <c r="L43" s="56"/>
      <c r="M43" s="60"/>
      <c r="N43" s="45"/>
      <c r="O43" s="45"/>
      <c r="P43" s="45"/>
      <c r="Q43" s="45"/>
      <c r="R43" s="45"/>
    </row>
    <row r="44" spans="1:256" ht="120" thickBot="1">
      <c r="A44" s="46" t="s">
        <v>37</v>
      </c>
      <c r="B44" s="61" t="s">
        <v>55</v>
      </c>
      <c r="C44" s="37" t="s">
        <v>52</v>
      </c>
      <c r="D44" s="46" t="s">
        <v>3</v>
      </c>
      <c r="E44" s="46" t="s">
        <v>4</v>
      </c>
      <c r="F44" s="46" t="s">
        <v>5</v>
      </c>
      <c r="G44" s="46" t="s">
        <v>6</v>
      </c>
      <c r="H44" s="46" t="s">
        <v>7</v>
      </c>
      <c r="I44" s="100" t="s">
        <v>96</v>
      </c>
      <c r="J44" s="46" t="s">
        <v>8</v>
      </c>
      <c r="K44" s="46" t="s">
        <v>9</v>
      </c>
      <c r="L44" s="46" t="s">
        <v>10</v>
      </c>
      <c r="M44" s="46" t="s">
        <v>11</v>
      </c>
      <c r="N44" s="62" t="s">
        <v>12</v>
      </c>
      <c r="O44" s="12" t="s">
        <v>13</v>
      </c>
      <c r="P44" s="12" t="s">
        <v>14</v>
      </c>
      <c r="Q44" s="12" t="s">
        <v>15</v>
      </c>
      <c r="R44" s="13" t="s">
        <v>16</v>
      </c>
      <c r="S44" s="46" t="s">
        <v>17</v>
      </c>
    </row>
    <row r="45" spans="1:256" ht="18" thickBot="1">
      <c r="A45" s="14" t="s">
        <v>80</v>
      </c>
      <c r="B45" s="109" t="s">
        <v>49</v>
      </c>
      <c r="C45" s="49" t="s">
        <v>68</v>
      </c>
      <c r="D45" s="26" t="s">
        <v>20</v>
      </c>
      <c r="E45" s="51" t="s">
        <v>69</v>
      </c>
      <c r="F45" s="52" t="s">
        <v>23</v>
      </c>
      <c r="G45" s="52" t="s">
        <v>70</v>
      </c>
      <c r="H45" s="15">
        <v>88</v>
      </c>
      <c r="I45" s="52">
        <v>15</v>
      </c>
      <c r="J45" s="16">
        <f t="shared" ref="J45:J54" si="6">SUM(H45)*I45</f>
        <v>1320</v>
      </c>
      <c r="K45" s="15">
        <f t="shared" ref="K45:K54" si="7">SUM(J45)*0.0925</f>
        <v>122.1</v>
      </c>
      <c r="L45" s="90" t="s">
        <v>95</v>
      </c>
      <c r="M45" s="16">
        <f t="shared" ref="M45:M54" si="8">SUM(J45:L45)</f>
        <v>1442.1</v>
      </c>
      <c r="N45" s="63"/>
      <c r="O45" s="28"/>
      <c r="P45" s="28"/>
      <c r="Q45" s="28"/>
      <c r="R45" s="29"/>
      <c r="S45" s="106" t="s">
        <v>113</v>
      </c>
    </row>
    <row r="46" spans="1:256" ht="35" thickBot="1">
      <c r="A46" s="14" t="s">
        <v>80</v>
      </c>
      <c r="B46" s="107" t="s">
        <v>102</v>
      </c>
      <c r="C46" s="49" t="s">
        <v>71</v>
      </c>
      <c r="D46" s="26" t="s">
        <v>20</v>
      </c>
      <c r="E46" s="51" t="s">
        <v>69</v>
      </c>
      <c r="F46" s="52" t="s">
        <v>22</v>
      </c>
      <c r="G46" s="52" t="s">
        <v>72</v>
      </c>
      <c r="H46" s="15">
        <v>479</v>
      </c>
      <c r="I46" s="52">
        <v>1</v>
      </c>
      <c r="J46" s="16">
        <f t="shared" si="6"/>
        <v>479</v>
      </c>
      <c r="K46" s="15">
        <f t="shared" si="7"/>
        <v>44.307499999999997</v>
      </c>
      <c r="L46" s="90" t="s">
        <v>95</v>
      </c>
      <c r="M46" s="16">
        <f t="shared" si="8"/>
        <v>523.3075</v>
      </c>
      <c r="N46" s="63"/>
      <c r="O46" s="28"/>
      <c r="P46" s="28"/>
      <c r="Q46" s="28"/>
      <c r="R46" s="29"/>
      <c r="S46" s="106" t="s">
        <v>109</v>
      </c>
    </row>
    <row r="47" spans="1:256" ht="18" thickBot="1">
      <c r="A47" s="14" t="s">
        <v>80</v>
      </c>
      <c r="B47" s="93" t="s">
        <v>51</v>
      </c>
      <c r="C47" s="49" t="s">
        <v>110</v>
      </c>
      <c r="D47" s="26" t="s">
        <v>20</v>
      </c>
      <c r="E47" s="51" t="s">
        <v>69</v>
      </c>
      <c r="F47" s="52" t="s">
        <v>23</v>
      </c>
      <c r="G47" s="52" t="s">
        <v>70</v>
      </c>
      <c r="H47" s="15">
        <v>6500</v>
      </c>
      <c r="I47" s="52">
        <v>1</v>
      </c>
      <c r="J47" s="16">
        <f t="shared" si="6"/>
        <v>6500</v>
      </c>
      <c r="K47" s="15">
        <f t="shared" si="7"/>
        <v>601.25</v>
      </c>
      <c r="L47" s="16">
        <v>50</v>
      </c>
      <c r="M47" s="16">
        <f t="shared" si="8"/>
        <v>7151.25</v>
      </c>
      <c r="N47" s="63"/>
      <c r="O47" s="28"/>
      <c r="P47" s="28"/>
      <c r="Q47" s="28"/>
      <c r="R47" s="29"/>
      <c r="S47" s="106" t="s">
        <v>113</v>
      </c>
    </row>
    <row r="48" spans="1:256" ht="35" thickBot="1">
      <c r="A48" s="14" t="s">
        <v>80</v>
      </c>
      <c r="B48" s="93" t="s">
        <v>51</v>
      </c>
      <c r="C48" s="49" t="s">
        <v>73</v>
      </c>
      <c r="D48" s="26" t="s">
        <v>20</v>
      </c>
      <c r="E48" s="51" t="s">
        <v>69</v>
      </c>
      <c r="F48" s="52" t="s">
        <v>23</v>
      </c>
      <c r="G48" s="52" t="s">
        <v>70</v>
      </c>
      <c r="H48" s="15">
        <v>3000</v>
      </c>
      <c r="I48" s="52">
        <v>1</v>
      </c>
      <c r="J48" s="16">
        <f t="shared" si="6"/>
        <v>3000</v>
      </c>
      <c r="K48" s="15">
        <f t="shared" si="7"/>
        <v>277.5</v>
      </c>
      <c r="L48" s="16">
        <v>50</v>
      </c>
      <c r="M48" s="16">
        <f t="shared" si="8"/>
        <v>3327.5</v>
      </c>
      <c r="N48" s="63"/>
      <c r="O48" s="28"/>
      <c r="P48" s="28"/>
      <c r="Q48" s="28"/>
      <c r="R48" s="29"/>
      <c r="S48" s="106" t="s">
        <v>113</v>
      </c>
    </row>
    <row r="49" spans="1:256" ht="35" thickBot="1">
      <c r="A49" s="14" t="s">
        <v>80</v>
      </c>
      <c r="B49" s="93" t="s">
        <v>51</v>
      </c>
      <c r="C49" s="49" t="s">
        <v>111</v>
      </c>
      <c r="D49" s="26" t="s">
        <v>20</v>
      </c>
      <c r="E49" s="51" t="s">
        <v>69</v>
      </c>
      <c r="F49" s="52" t="s">
        <v>23</v>
      </c>
      <c r="G49" s="52" t="s">
        <v>70</v>
      </c>
      <c r="H49" s="15">
        <v>2500</v>
      </c>
      <c r="I49" s="52">
        <v>1</v>
      </c>
      <c r="J49" s="16">
        <f t="shared" si="6"/>
        <v>2500</v>
      </c>
      <c r="K49" s="15">
        <f t="shared" si="7"/>
        <v>231.25</v>
      </c>
      <c r="L49" s="16">
        <v>50</v>
      </c>
      <c r="M49" s="16">
        <f t="shared" si="8"/>
        <v>2781.25</v>
      </c>
      <c r="N49" s="63"/>
      <c r="O49" s="28"/>
      <c r="P49" s="28"/>
      <c r="Q49" s="28"/>
      <c r="R49" s="29"/>
      <c r="S49" s="106" t="s">
        <v>113</v>
      </c>
    </row>
    <row r="50" spans="1:256" ht="35" thickBot="1">
      <c r="A50" s="14" t="s">
        <v>80</v>
      </c>
      <c r="B50" s="93" t="s">
        <v>51</v>
      </c>
      <c r="C50" s="49" t="s">
        <v>112</v>
      </c>
      <c r="D50" s="26" t="s">
        <v>20</v>
      </c>
      <c r="E50" s="51" t="s">
        <v>69</v>
      </c>
      <c r="F50" s="52" t="s">
        <v>23</v>
      </c>
      <c r="G50" s="52" t="s">
        <v>70</v>
      </c>
      <c r="H50" s="15">
        <v>6500</v>
      </c>
      <c r="I50" s="52">
        <v>1</v>
      </c>
      <c r="J50" s="16">
        <f t="shared" si="6"/>
        <v>6500</v>
      </c>
      <c r="K50" s="15">
        <f t="shared" si="7"/>
        <v>601.25</v>
      </c>
      <c r="L50" s="16">
        <v>300</v>
      </c>
      <c r="M50" s="16">
        <f t="shared" si="8"/>
        <v>7401.25</v>
      </c>
      <c r="N50" s="63"/>
      <c r="O50" s="28"/>
      <c r="P50" s="28"/>
      <c r="Q50" s="28"/>
      <c r="R50" s="29"/>
      <c r="S50" s="106" t="s">
        <v>113</v>
      </c>
    </row>
    <row r="51" spans="1:256" ht="35" thickBot="1">
      <c r="A51" s="14" t="s">
        <v>80</v>
      </c>
      <c r="B51" s="109" t="s">
        <v>49</v>
      </c>
      <c r="C51" s="49" t="s">
        <v>74</v>
      </c>
      <c r="D51" s="26" t="s">
        <v>20</v>
      </c>
      <c r="E51" s="51" t="s">
        <v>69</v>
      </c>
      <c r="F51" s="52" t="s">
        <v>22</v>
      </c>
      <c r="G51" s="52" t="s">
        <v>70</v>
      </c>
      <c r="H51" s="15">
        <v>2490</v>
      </c>
      <c r="I51" s="52">
        <v>1</v>
      </c>
      <c r="J51" s="16">
        <f t="shared" si="6"/>
        <v>2490</v>
      </c>
      <c r="K51" s="15">
        <f t="shared" si="7"/>
        <v>230.32499999999999</v>
      </c>
      <c r="L51" s="16">
        <v>200</v>
      </c>
      <c r="M51" s="16">
        <f t="shared" si="8"/>
        <v>2920.3249999999998</v>
      </c>
      <c r="N51" s="63"/>
      <c r="O51" s="28"/>
      <c r="P51" s="28"/>
      <c r="Q51" s="28"/>
      <c r="R51" s="30"/>
      <c r="S51" s="106" t="s">
        <v>114</v>
      </c>
    </row>
    <row r="52" spans="1:256" ht="35" thickBot="1">
      <c r="A52" s="14" t="s">
        <v>80</v>
      </c>
      <c r="B52" s="109" t="s">
        <v>49</v>
      </c>
      <c r="C52" s="49" t="s">
        <v>75</v>
      </c>
      <c r="D52" s="26" t="s">
        <v>20</v>
      </c>
      <c r="E52" s="51" t="s">
        <v>69</v>
      </c>
      <c r="F52" s="52" t="s">
        <v>23</v>
      </c>
      <c r="G52" s="52" t="s">
        <v>76</v>
      </c>
      <c r="H52" s="15">
        <v>10000</v>
      </c>
      <c r="I52" s="52">
        <v>1</v>
      </c>
      <c r="J52" s="16">
        <f t="shared" si="6"/>
        <v>10000</v>
      </c>
      <c r="K52" s="15">
        <f t="shared" si="7"/>
        <v>925</v>
      </c>
      <c r="L52" s="90" t="s">
        <v>95</v>
      </c>
      <c r="M52" s="16">
        <f t="shared" si="8"/>
        <v>10925</v>
      </c>
      <c r="N52" s="63"/>
      <c r="O52" s="28"/>
      <c r="P52" s="28"/>
      <c r="Q52" s="28"/>
      <c r="R52" s="31"/>
      <c r="S52" s="81"/>
    </row>
    <row r="53" spans="1:256" ht="18" thickBot="1">
      <c r="A53" s="14" t="s">
        <v>80</v>
      </c>
      <c r="B53" s="109" t="s">
        <v>49</v>
      </c>
      <c r="C53" s="49" t="s">
        <v>77</v>
      </c>
      <c r="D53" s="26" t="s">
        <v>20</v>
      </c>
      <c r="E53" s="51" t="s">
        <v>69</v>
      </c>
      <c r="F53" s="52" t="s">
        <v>22</v>
      </c>
      <c r="G53" s="52" t="s">
        <v>72</v>
      </c>
      <c r="H53" s="15">
        <v>1000</v>
      </c>
      <c r="I53" s="52">
        <v>3</v>
      </c>
      <c r="J53" s="16">
        <f t="shared" si="6"/>
        <v>3000</v>
      </c>
      <c r="K53" s="15">
        <f t="shared" si="7"/>
        <v>277.5</v>
      </c>
      <c r="L53" s="90" t="s">
        <v>95</v>
      </c>
      <c r="M53" s="16">
        <f t="shared" si="8"/>
        <v>3277.5</v>
      </c>
      <c r="N53" s="63"/>
      <c r="O53" s="28"/>
      <c r="P53" s="28"/>
      <c r="Q53" s="28"/>
      <c r="R53" s="30"/>
      <c r="S53" s="81"/>
    </row>
    <row r="54" spans="1:256" ht="18" thickBot="1">
      <c r="A54" s="14" t="s">
        <v>80</v>
      </c>
      <c r="B54" s="109" t="s">
        <v>49</v>
      </c>
      <c r="C54" s="49" t="s">
        <v>78</v>
      </c>
      <c r="D54" s="26" t="s">
        <v>20</v>
      </c>
      <c r="E54" s="51" t="s">
        <v>69</v>
      </c>
      <c r="F54" s="52" t="s">
        <v>22</v>
      </c>
      <c r="G54" s="52" t="s">
        <v>72</v>
      </c>
      <c r="H54" s="15">
        <v>1000</v>
      </c>
      <c r="I54" s="52">
        <v>1</v>
      </c>
      <c r="J54" s="16">
        <f t="shared" si="6"/>
        <v>1000</v>
      </c>
      <c r="K54" s="15">
        <f t="shared" si="7"/>
        <v>92.5</v>
      </c>
      <c r="L54" s="90" t="s">
        <v>95</v>
      </c>
      <c r="M54" s="16">
        <f t="shared" si="8"/>
        <v>1092.5</v>
      </c>
      <c r="N54" s="63"/>
      <c r="O54" s="28"/>
      <c r="P54" s="28"/>
      <c r="Q54" s="28"/>
      <c r="R54" s="30"/>
      <c r="S54" s="81"/>
    </row>
    <row r="55" spans="1:256" ht="17" thickBot="1">
      <c r="A55" s="65"/>
      <c r="B55" s="66"/>
      <c r="C55" s="67"/>
      <c r="D55" s="68"/>
      <c r="E55" s="68"/>
      <c r="F55" s="68"/>
      <c r="G55" s="69"/>
      <c r="H55" s="70"/>
      <c r="I55" s="68"/>
      <c r="J55" s="16"/>
      <c r="K55" s="68"/>
      <c r="L55" s="65" t="s">
        <v>92</v>
      </c>
      <c r="M55" s="71">
        <f xml:space="preserve"> SUM(M45:M54)</f>
        <v>40841.982499999998</v>
      </c>
      <c r="N55" s="63"/>
      <c r="O55" s="28"/>
      <c r="P55" s="28"/>
      <c r="Q55" s="28"/>
      <c r="R55" s="28"/>
      <c r="S55" s="81"/>
    </row>
    <row r="56" spans="1:256" ht="16" customHeight="1" thickBot="1">
      <c r="A56" s="53"/>
      <c r="B56" s="54"/>
      <c r="C56" s="55"/>
      <c r="D56" s="56"/>
      <c r="E56" s="56"/>
      <c r="F56" s="56"/>
      <c r="G56" s="57"/>
      <c r="H56" s="58"/>
      <c r="I56" s="56"/>
      <c r="J56" s="64"/>
      <c r="K56" s="56"/>
      <c r="L56" s="56"/>
      <c r="M56" s="60"/>
      <c r="N56" s="45"/>
      <c r="O56" s="45"/>
      <c r="P56" s="45"/>
      <c r="Q56" s="45"/>
      <c r="R56" s="45"/>
      <c r="S56" s="84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</row>
    <row r="57" spans="1:256" ht="120" thickBot="1">
      <c r="A57" s="46" t="s">
        <v>37</v>
      </c>
      <c r="B57" s="61" t="s">
        <v>55</v>
      </c>
      <c r="C57" s="37" t="s">
        <v>52</v>
      </c>
      <c r="D57" s="46" t="s">
        <v>3</v>
      </c>
      <c r="E57" s="46" t="s">
        <v>4</v>
      </c>
      <c r="F57" s="46" t="s">
        <v>5</v>
      </c>
      <c r="G57" s="46" t="s">
        <v>6</v>
      </c>
      <c r="H57" s="46" t="s">
        <v>7</v>
      </c>
      <c r="I57" s="100" t="s">
        <v>96</v>
      </c>
      <c r="J57" s="46" t="s">
        <v>8</v>
      </c>
      <c r="K57" s="46" t="s">
        <v>9</v>
      </c>
      <c r="L57" s="46" t="s">
        <v>10</v>
      </c>
      <c r="M57" s="46" t="s">
        <v>11</v>
      </c>
      <c r="N57" s="62" t="s">
        <v>12</v>
      </c>
      <c r="O57" s="12" t="s">
        <v>13</v>
      </c>
      <c r="P57" s="12" t="s">
        <v>14</v>
      </c>
      <c r="Q57" s="12" t="s">
        <v>15</v>
      </c>
      <c r="R57" s="13" t="s">
        <v>16</v>
      </c>
      <c r="S57" s="46" t="s">
        <v>17</v>
      </c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</row>
    <row r="58" spans="1:256" ht="18" thickBot="1">
      <c r="A58" s="14" t="s">
        <v>88</v>
      </c>
      <c r="B58" s="109" t="s">
        <v>49</v>
      </c>
      <c r="C58" s="87" t="s">
        <v>87</v>
      </c>
      <c r="D58" s="26" t="s">
        <v>20</v>
      </c>
      <c r="E58" s="51" t="s">
        <v>69</v>
      </c>
      <c r="F58" s="88" t="s">
        <v>22</v>
      </c>
      <c r="G58" s="88" t="s">
        <v>82</v>
      </c>
      <c r="H58" s="15">
        <v>3000</v>
      </c>
      <c r="I58" s="89">
        <v>10</v>
      </c>
      <c r="J58" s="16">
        <f t="shared" ref="J58:J63" si="9">SUM(H58)*I58</f>
        <v>30000</v>
      </c>
      <c r="K58" s="15">
        <f t="shared" ref="K58:K63" si="10">SUM(J58)*0.0925</f>
        <v>2775</v>
      </c>
      <c r="L58" s="90" t="s">
        <v>95</v>
      </c>
      <c r="M58" s="16">
        <f t="shared" ref="M58:M63" si="11">SUM(I58:L58)</f>
        <v>32785</v>
      </c>
      <c r="N58" s="72"/>
      <c r="O58" s="33"/>
      <c r="P58" s="33"/>
      <c r="Q58" s="33"/>
      <c r="R58" s="34"/>
      <c r="S58" s="106" t="s">
        <v>101</v>
      </c>
    </row>
    <row r="59" spans="1:256" ht="18" thickBot="1">
      <c r="A59" s="14" t="s">
        <v>88</v>
      </c>
      <c r="B59" s="27" t="s">
        <v>51</v>
      </c>
      <c r="C59" s="87" t="s">
        <v>85</v>
      </c>
      <c r="D59" s="26" t="s">
        <v>20</v>
      </c>
      <c r="E59" s="51" t="s">
        <v>69</v>
      </c>
      <c r="F59" s="88" t="s">
        <v>23</v>
      </c>
      <c r="G59" s="88" t="s">
        <v>25</v>
      </c>
      <c r="H59" s="15">
        <v>3000</v>
      </c>
      <c r="I59" s="89">
        <v>15</v>
      </c>
      <c r="J59" s="16">
        <f t="shared" si="9"/>
        <v>45000</v>
      </c>
      <c r="K59" s="15">
        <f t="shared" si="10"/>
        <v>4162.5</v>
      </c>
      <c r="L59" s="90" t="s">
        <v>95</v>
      </c>
      <c r="M59" s="16">
        <f t="shared" si="11"/>
        <v>49177.5</v>
      </c>
      <c r="N59" s="73"/>
      <c r="O59" s="35"/>
      <c r="P59" s="35"/>
      <c r="Q59" s="35"/>
      <c r="R59" s="34"/>
      <c r="S59" s="106" t="s">
        <v>101</v>
      </c>
    </row>
    <row r="60" spans="1:256" ht="18" thickBot="1">
      <c r="A60" s="14" t="s">
        <v>88</v>
      </c>
      <c r="B60" s="27" t="s">
        <v>51</v>
      </c>
      <c r="C60" s="87" t="s">
        <v>83</v>
      </c>
      <c r="D60" s="26" t="s">
        <v>20</v>
      </c>
      <c r="E60" s="51" t="s">
        <v>69</v>
      </c>
      <c r="F60" s="88" t="s">
        <v>22</v>
      </c>
      <c r="G60" s="88" t="s">
        <v>25</v>
      </c>
      <c r="H60" s="15">
        <v>2122</v>
      </c>
      <c r="I60" s="89">
        <v>1</v>
      </c>
      <c r="J60" s="16">
        <f t="shared" si="9"/>
        <v>2122</v>
      </c>
      <c r="K60" s="15">
        <f t="shared" si="10"/>
        <v>196.285</v>
      </c>
      <c r="L60" s="90" t="s">
        <v>95</v>
      </c>
      <c r="M60" s="16">
        <f t="shared" si="11"/>
        <v>2319.2849999999999</v>
      </c>
      <c r="N60" s="72"/>
      <c r="O60" s="33"/>
      <c r="P60" s="33"/>
      <c r="Q60" s="33"/>
      <c r="R60" s="34"/>
      <c r="S60" s="81"/>
    </row>
    <row r="61" spans="1:256" ht="35" thickBot="1">
      <c r="A61" s="14" t="s">
        <v>88</v>
      </c>
      <c r="B61" s="27" t="s">
        <v>50</v>
      </c>
      <c r="C61" s="87" t="s">
        <v>84</v>
      </c>
      <c r="D61" s="26" t="s">
        <v>20</v>
      </c>
      <c r="E61" s="51" t="s">
        <v>69</v>
      </c>
      <c r="F61" s="88" t="s">
        <v>22</v>
      </c>
      <c r="G61" s="88" t="s">
        <v>82</v>
      </c>
      <c r="H61" s="15">
        <v>1000</v>
      </c>
      <c r="I61" s="89">
        <v>10</v>
      </c>
      <c r="J61" s="16">
        <f t="shared" si="9"/>
        <v>10000</v>
      </c>
      <c r="K61" s="15">
        <f t="shared" si="10"/>
        <v>925</v>
      </c>
      <c r="L61" s="90" t="s">
        <v>95</v>
      </c>
      <c r="M61" s="16">
        <f t="shared" si="11"/>
        <v>10935</v>
      </c>
      <c r="N61" s="72"/>
      <c r="O61" s="33"/>
      <c r="P61" s="33"/>
      <c r="Q61" s="33"/>
      <c r="R61" s="34"/>
      <c r="S61" s="81"/>
    </row>
    <row r="62" spans="1:256" ht="18" thickBot="1">
      <c r="A62" s="14" t="s">
        <v>88</v>
      </c>
      <c r="B62" s="27" t="s">
        <v>50</v>
      </c>
      <c r="C62" s="87" t="s">
        <v>86</v>
      </c>
      <c r="D62" s="26" t="s">
        <v>20</v>
      </c>
      <c r="E62" s="51" t="s">
        <v>69</v>
      </c>
      <c r="F62" s="88" t="s">
        <v>22</v>
      </c>
      <c r="G62" s="88" t="s">
        <v>25</v>
      </c>
      <c r="H62" s="15">
        <v>1000</v>
      </c>
      <c r="I62" s="89">
        <v>10</v>
      </c>
      <c r="J62" s="16">
        <f t="shared" si="9"/>
        <v>10000</v>
      </c>
      <c r="K62" s="15">
        <f t="shared" si="10"/>
        <v>925</v>
      </c>
      <c r="L62" s="90" t="s">
        <v>95</v>
      </c>
      <c r="M62" s="16">
        <f t="shared" si="11"/>
        <v>10935</v>
      </c>
      <c r="N62" s="73"/>
      <c r="O62" s="35"/>
      <c r="P62" s="35"/>
      <c r="Q62" s="35"/>
      <c r="R62" s="34"/>
      <c r="S62" s="81"/>
    </row>
    <row r="63" spans="1:256" ht="35" thickBot="1">
      <c r="A63" s="14" t="s">
        <v>88</v>
      </c>
      <c r="B63" s="109" t="s">
        <v>49</v>
      </c>
      <c r="C63" s="87" t="s">
        <v>81</v>
      </c>
      <c r="D63" s="26" t="s">
        <v>20</v>
      </c>
      <c r="E63" s="51" t="s">
        <v>69</v>
      </c>
      <c r="F63" s="88" t="s">
        <v>22</v>
      </c>
      <c r="G63" s="88" t="s">
        <v>82</v>
      </c>
      <c r="H63" s="15">
        <v>1699</v>
      </c>
      <c r="I63" s="89">
        <v>10</v>
      </c>
      <c r="J63" s="16">
        <f t="shared" si="9"/>
        <v>16990</v>
      </c>
      <c r="K63" s="15">
        <f t="shared" si="10"/>
        <v>1571.575</v>
      </c>
      <c r="L63" s="90" t="s">
        <v>95</v>
      </c>
      <c r="M63" s="16">
        <f t="shared" si="11"/>
        <v>18571.575000000001</v>
      </c>
      <c r="N63" s="72"/>
      <c r="O63" s="33"/>
      <c r="P63" s="33"/>
      <c r="Q63" s="33"/>
      <c r="R63" s="34"/>
      <c r="S63" s="106" t="s">
        <v>124</v>
      </c>
    </row>
    <row r="64" spans="1:256" ht="35" thickBot="1">
      <c r="A64" s="14" t="s">
        <v>88</v>
      </c>
      <c r="B64" s="107" t="s">
        <v>102</v>
      </c>
      <c r="C64" s="87" t="s">
        <v>104</v>
      </c>
      <c r="D64" s="26" t="s">
        <v>20</v>
      </c>
      <c r="E64" s="51" t="s">
        <v>69</v>
      </c>
      <c r="F64" s="88" t="s">
        <v>22</v>
      </c>
      <c r="G64" s="88" t="s">
        <v>82</v>
      </c>
      <c r="H64" s="15">
        <v>3000</v>
      </c>
      <c r="I64" s="89">
        <v>22</v>
      </c>
      <c r="J64" s="16">
        <f>SUM(H64)*I64</f>
        <v>66000</v>
      </c>
      <c r="K64" s="15">
        <f>SUM(J64)*0.0925</f>
        <v>6105</v>
      </c>
      <c r="L64" s="90" t="s">
        <v>95</v>
      </c>
      <c r="M64" s="16">
        <f>SUM(I64:L64)</f>
        <v>72127</v>
      </c>
      <c r="N64" s="72"/>
      <c r="O64" s="33"/>
      <c r="P64" s="33"/>
      <c r="Q64" s="33"/>
      <c r="R64" s="34"/>
      <c r="S64" s="81" t="s">
        <v>103</v>
      </c>
    </row>
    <row r="65" spans="1:256" ht="18" thickBot="1">
      <c r="A65" s="14" t="s">
        <v>88</v>
      </c>
      <c r="B65" s="27" t="s">
        <v>51</v>
      </c>
      <c r="C65" s="87" t="s">
        <v>98</v>
      </c>
      <c r="D65" s="26" t="s">
        <v>20</v>
      </c>
      <c r="E65" s="51" t="s">
        <v>69</v>
      </c>
      <c r="F65" s="88" t="s">
        <v>23</v>
      </c>
      <c r="G65" s="88" t="s">
        <v>82</v>
      </c>
      <c r="H65" s="15">
        <v>51990</v>
      </c>
      <c r="I65" s="89">
        <v>1</v>
      </c>
      <c r="J65" s="16">
        <f>SUM(H65)*I65</f>
        <v>51990</v>
      </c>
      <c r="K65" s="15">
        <f>SUM(J65)*0.0925</f>
        <v>4809.0749999999998</v>
      </c>
      <c r="L65" s="90" t="s">
        <v>95</v>
      </c>
      <c r="M65" s="16">
        <f>SUM(I65:L65)</f>
        <v>56800.074999999997</v>
      </c>
      <c r="N65" s="72"/>
      <c r="O65" s="33"/>
      <c r="P65" s="33"/>
      <c r="Q65" s="33"/>
      <c r="R65" s="34"/>
      <c r="S65" s="81"/>
    </row>
    <row r="66" spans="1:256" ht="16" customHeight="1" thickBot="1">
      <c r="B66" s="66"/>
      <c r="C66" s="67"/>
      <c r="D66" s="68"/>
      <c r="E66" s="68"/>
      <c r="F66" s="68"/>
      <c r="G66" s="68"/>
      <c r="H66" s="69"/>
      <c r="I66" s="70"/>
      <c r="J66" s="68"/>
      <c r="K66" s="68"/>
      <c r="L66" s="65" t="s">
        <v>92</v>
      </c>
      <c r="M66" s="71">
        <f xml:space="preserve"> SUM(M58:M65)</f>
        <v>253650.435</v>
      </c>
      <c r="N66" s="74"/>
      <c r="O66" s="32"/>
      <c r="P66" s="32"/>
      <c r="Q66" s="32"/>
      <c r="R66" s="32"/>
      <c r="S66" s="85">
        <f xml:space="preserve"> SUM(S58:S64)</f>
        <v>0</v>
      </c>
    </row>
    <row r="67" spans="1:256" ht="16" customHeight="1" thickBot="1">
      <c r="A67" s="53"/>
      <c r="B67" s="54"/>
      <c r="C67" s="55"/>
      <c r="D67" s="56"/>
      <c r="E67" s="56"/>
      <c r="F67" s="56"/>
      <c r="G67" s="57"/>
      <c r="H67" s="58"/>
      <c r="I67" s="56"/>
      <c r="J67" s="64"/>
      <c r="K67" s="56"/>
      <c r="L67" s="56"/>
      <c r="M67" s="60"/>
      <c r="N67" s="45"/>
      <c r="O67" s="45"/>
      <c r="P67" s="45"/>
      <c r="Q67" s="45"/>
      <c r="R67" s="45"/>
      <c r="S67" s="86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</row>
    <row r="68" spans="1:256" ht="120" thickBot="1">
      <c r="A68" s="46" t="s">
        <v>37</v>
      </c>
      <c r="B68" s="61" t="s">
        <v>55</v>
      </c>
      <c r="C68" s="37" t="s">
        <v>52</v>
      </c>
      <c r="D68" s="46" t="s">
        <v>3</v>
      </c>
      <c r="E68" s="46" t="s">
        <v>4</v>
      </c>
      <c r="F68" s="46" t="s">
        <v>5</v>
      </c>
      <c r="G68" s="46" t="s">
        <v>6</v>
      </c>
      <c r="H68" s="46" t="s">
        <v>7</v>
      </c>
      <c r="I68" s="100" t="s">
        <v>96</v>
      </c>
      <c r="J68" s="46" t="s">
        <v>8</v>
      </c>
      <c r="K68" s="46" t="s">
        <v>9</v>
      </c>
      <c r="L68" s="46" t="s">
        <v>10</v>
      </c>
      <c r="M68" s="46" t="s">
        <v>11</v>
      </c>
      <c r="N68" s="62" t="s">
        <v>12</v>
      </c>
      <c r="O68" s="12" t="s">
        <v>13</v>
      </c>
      <c r="P68" s="12" t="s">
        <v>14</v>
      </c>
      <c r="Q68" s="12" t="s">
        <v>15</v>
      </c>
      <c r="R68" s="13" t="s">
        <v>16</v>
      </c>
      <c r="S68" s="46" t="s">
        <v>17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</row>
    <row r="69" spans="1:256" ht="18" thickBot="1">
      <c r="A69" s="14" t="s">
        <v>106</v>
      </c>
      <c r="B69" s="27" t="s">
        <v>51</v>
      </c>
      <c r="C69" s="108" t="s">
        <v>97</v>
      </c>
      <c r="D69" s="76"/>
      <c r="E69" s="76" t="s">
        <v>69</v>
      </c>
      <c r="F69" s="76" t="s">
        <v>22</v>
      </c>
      <c r="G69" s="76">
        <v>5</v>
      </c>
      <c r="H69" s="97">
        <v>199</v>
      </c>
      <c r="I69" s="75">
        <v>31</v>
      </c>
      <c r="J69" s="16">
        <f t="shared" ref="J69:J72" si="12">SUM(H69)*I69</f>
        <v>6169</v>
      </c>
      <c r="K69" s="15">
        <f t="shared" ref="K69:K72" si="13">SUM(J69)*0.0925</f>
        <v>570.63249999999994</v>
      </c>
      <c r="L69" s="16">
        <v>0</v>
      </c>
      <c r="M69" s="16">
        <f>SUM(J69:L69)</f>
        <v>6739.6324999999997</v>
      </c>
      <c r="N69" s="63"/>
      <c r="O69" s="28"/>
      <c r="P69" s="28"/>
      <c r="Q69" s="28"/>
      <c r="R69" s="34"/>
      <c r="S69" s="106" t="s">
        <v>108</v>
      </c>
    </row>
    <row r="70" spans="1:256" ht="18" thickBot="1">
      <c r="A70" s="14" t="s">
        <v>106</v>
      </c>
      <c r="B70" s="107" t="s">
        <v>102</v>
      </c>
      <c r="C70" s="49" t="s">
        <v>107</v>
      </c>
      <c r="D70" s="76"/>
      <c r="E70" s="76" t="s">
        <v>69</v>
      </c>
      <c r="F70" s="76" t="s">
        <v>22</v>
      </c>
      <c r="G70" s="76">
        <v>5</v>
      </c>
      <c r="H70" s="97">
        <v>2291</v>
      </c>
      <c r="I70" s="75">
        <v>1</v>
      </c>
      <c r="J70" s="16">
        <f t="shared" si="12"/>
        <v>2291</v>
      </c>
      <c r="K70" s="15">
        <f t="shared" si="13"/>
        <v>211.91749999999999</v>
      </c>
      <c r="L70" s="16">
        <v>28</v>
      </c>
      <c r="M70" s="16">
        <f t="shared" ref="M70:M72" si="14">SUM(J70:L70)</f>
        <v>2530.9175</v>
      </c>
      <c r="N70" s="63"/>
      <c r="O70" s="28"/>
      <c r="P70" s="28"/>
      <c r="Q70" s="28"/>
      <c r="R70" s="34"/>
      <c r="S70" s="106" t="s">
        <v>105</v>
      </c>
    </row>
    <row r="71" spans="1:256" ht="18" thickBot="1">
      <c r="A71" s="14" t="s">
        <v>106</v>
      </c>
      <c r="B71" s="107" t="s">
        <v>102</v>
      </c>
      <c r="C71" s="49" t="s">
        <v>89</v>
      </c>
      <c r="D71" s="76"/>
      <c r="E71" s="76" t="s">
        <v>69</v>
      </c>
      <c r="F71" s="76" t="s">
        <v>22</v>
      </c>
      <c r="G71" s="76">
        <v>5</v>
      </c>
      <c r="H71" s="15">
        <v>240</v>
      </c>
      <c r="I71" s="75">
        <v>1</v>
      </c>
      <c r="J71" s="16">
        <f t="shared" si="12"/>
        <v>240</v>
      </c>
      <c r="K71" s="15">
        <f t="shared" si="13"/>
        <v>22.2</v>
      </c>
      <c r="L71" s="16">
        <v>0</v>
      </c>
      <c r="M71" s="16">
        <f t="shared" si="14"/>
        <v>262.2</v>
      </c>
      <c r="N71" s="63"/>
      <c r="O71" s="28"/>
      <c r="P71" s="28"/>
      <c r="Q71" s="28"/>
      <c r="R71" s="34"/>
      <c r="S71" s="106" t="s">
        <v>105</v>
      </c>
    </row>
    <row r="72" spans="1:256" ht="18" thickBot="1">
      <c r="A72" s="14" t="s">
        <v>106</v>
      </c>
      <c r="B72" s="107" t="s">
        <v>102</v>
      </c>
      <c r="C72" s="49" t="s">
        <v>90</v>
      </c>
      <c r="D72" s="76"/>
      <c r="E72" s="76" t="s">
        <v>69</v>
      </c>
      <c r="F72" s="76" t="s">
        <v>22</v>
      </c>
      <c r="G72" s="76">
        <v>5</v>
      </c>
      <c r="H72" s="15">
        <v>29</v>
      </c>
      <c r="I72" s="75">
        <v>31</v>
      </c>
      <c r="J72" s="16">
        <f t="shared" si="12"/>
        <v>899</v>
      </c>
      <c r="K72" s="15">
        <f t="shared" si="13"/>
        <v>83.157499999999999</v>
      </c>
      <c r="L72" s="16">
        <v>0</v>
      </c>
      <c r="M72" s="16">
        <f t="shared" si="14"/>
        <v>982.15750000000003</v>
      </c>
      <c r="N72" s="63"/>
      <c r="O72" s="28"/>
      <c r="P72" s="28"/>
      <c r="Q72" s="28"/>
      <c r="R72" s="34"/>
      <c r="S72" s="106" t="s">
        <v>105</v>
      </c>
    </row>
    <row r="73" spans="1:256" ht="17" thickBot="1">
      <c r="A73" s="65"/>
      <c r="B73" s="66"/>
      <c r="C73" s="67"/>
      <c r="D73" s="68"/>
      <c r="E73" s="68"/>
      <c r="F73" s="68"/>
      <c r="G73" s="68"/>
      <c r="H73" s="69"/>
      <c r="I73" s="15"/>
      <c r="J73" s="68"/>
      <c r="K73" s="68"/>
      <c r="L73" s="65" t="s">
        <v>92</v>
      </c>
      <c r="M73" s="71">
        <f>SUM(M69:M72)</f>
        <v>10514.907499999999</v>
      </c>
      <c r="N73" s="74"/>
      <c r="O73" s="32"/>
      <c r="P73" s="32"/>
      <c r="Q73" s="32"/>
      <c r="R73" s="34"/>
      <c r="S73" s="43"/>
    </row>
  </sheetData>
  <mergeCells count="3">
    <mergeCell ref="B2:Q2"/>
    <mergeCell ref="N3:R3"/>
    <mergeCell ref="B1:Q1"/>
  </mergeCells>
  <conditionalFormatting sqref="H5 I73 H71:H72 K5:K28 K58:K65 K69:K72">
    <cfRule type="cellIs" dxfId="11" priority="26" stopIfTrue="1" operator="lessThan">
      <formula>0</formula>
    </cfRule>
  </conditionalFormatting>
  <conditionalFormatting sqref="L6">
    <cfRule type="cellIs" dxfId="10" priority="24" stopIfTrue="1" operator="lessThan">
      <formula>0</formula>
    </cfRule>
  </conditionalFormatting>
  <conditionalFormatting sqref="H45:H54">
    <cfRule type="cellIs" dxfId="9" priority="21" stopIfTrue="1" operator="lessThan">
      <formula>0</formula>
    </cfRule>
  </conditionalFormatting>
  <conditionalFormatting sqref="H69:H70">
    <cfRule type="cellIs" dxfId="8" priority="14" stopIfTrue="1" operator="lessThan">
      <formula>0</formula>
    </cfRule>
  </conditionalFormatting>
  <conditionalFormatting sqref="K45:K54">
    <cfRule type="cellIs" dxfId="7" priority="10" stopIfTrue="1" operator="lessThan">
      <formula>0</formula>
    </cfRule>
  </conditionalFormatting>
  <conditionalFormatting sqref="H64 H58:H62">
    <cfRule type="cellIs" dxfId="6" priority="7" stopIfTrue="1" operator="lessThan">
      <formula>0</formula>
    </cfRule>
  </conditionalFormatting>
  <conditionalFormatting sqref="H63:H64">
    <cfRule type="cellIs" dxfId="5" priority="6" stopIfTrue="1" operator="lessThan">
      <formula>0</formula>
    </cfRule>
  </conditionalFormatting>
  <conditionalFormatting sqref="H65">
    <cfRule type="cellIs" dxfId="4" priority="5" stopIfTrue="1" operator="lessThan">
      <formula>0</formula>
    </cfRule>
  </conditionalFormatting>
  <conditionalFormatting sqref="H6:H19">
    <cfRule type="cellIs" dxfId="3" priority="4" stopIfTrue="1" operator="lessThan">
      <formula>0</formula>
    </cfRule>
  </conditionalFormatting>
  <conditionalFormatting sqref="H20:H24">
    <cfRule type="cellIs" dxfId="2" priority="3" stopIfTrue="1" operator="lessThan">
      <formula>0</formula>
    </cfRule>
  </conditionalFormatting>
  <conditionalFormatting sqref="H25:H27">
    <cfRule type="cellIs" dxfId="1" priority="2" stopIfTrue="1" operator="lessThan">
      <formula>0</formula>
    </cfRule>
  </conditionalFormatting>
  <conditionalFormatting sqref="K32:K41 H32:H41">
    <cfRule type="cellIs" dxfId="0" priority="1" stopIfTrue="1" operator="lessThan">
      <formula>0</formula>
    </cfRule>
  </conditionalFormatting>
  <printOptions horizontalCentered="1"/>
  <pageMargins left="0.95" right="0.45" top="1" bottom="1" header="0.3" footer="0.3"/>
  <pageSetup scale="45" fitToHeight="3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Resource Allocation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2019-10-11T18:53:33Z</cp:lastPrinted>
  <dcterms:created xsi:type="dcterms:W3CDTF">2019-03-23T03:21:51Z</dcterms:created>
  <dcterms:modified xsi:type="dcterms:W3CDTF">2019-10-22T17:54:28Z</dcterms:modified>
</cp:coreProperties>
</file>