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Users/instuctional/Desktop/"/>
    </mc:Choice>
  </mc:AlternateContent>
  <xr:revisionPtr revIDLastSave="0" documentId="8_{9659CBAE-427A-CA41-BB06-E4696A00D43D}" xr6:coauthVersionLast="36" xr6:coauthVersionMax="36" xr10:uidLastSave="{00000000-0000-0000-0000-000000000000}"/>
  <bookViews>
    <workbookView xWindow="0" yWindow="460" windowWidth="28800" windowHeight="17540" xr2:uid="{00000000-000D-0000-FFFF-FFFF00000000}"/>
  </bookViews>
  <sheets>
    <sheet name="IE and EnhLottery" sheetId="6" r:id="rId1"/>
    <sheet name="CTE" sheetId="7" r:id="rId2"/>
    <sheet name="Other" sheetId="8" r:id="rId3"/>
    <sheet name="Emergency Requests" sheetId="4" r:id="rId4"/>
    <sheet name="Big Ticket Item List" sheetId="2" r:id="rId5"/>
  </sheets>
  <definedNames>
    <definedName name="_xlnm.Print_Area" localSheetId="3">'Emergency Requests'!$B$2:$R$8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3" i="8" l="1"/>
  <c r="N20" i="8"/>
  <c r="N10" i="8"/>
  <c r="K32" i="8"/>
  <c r="N32" i="8" s="1"/>
  <c r="K31" i="8"/>
  <c r="N31" i="8" s="1"/>
  <c r="K30" i="8"/>
  <c r="N30" i="8" s="1"/>
  <c r="K29" i="8"/>
  <c r="N29" i="8" s="1"/>
  <c r="K28" i="8"/>
  <c r="N28" i="8" s="1"/>
  <c r="K27" i="8"/>
  <c r="L27" i="8" s="1"/>
  <c r="K19" i="8"/>
  <c r="L19" i="8" s="1"/>
  <c r="K18" i="8"/>
  <c r="L18" i="8" s="1"/>
  <c r="K17" i="8"/>
  <c r="L17" i="8" s="1"/>
  <c r="K26" i="8"/>
  <c r="L26" i="8" s="1"/>
  <c r="K10" i="8"/>
  <c r="L10" i="8" s="1"/>
  <c r="K16" i="8"/>
  <c r="L16" i="8" s="1"/>
  <c r="N9" i="8"/>
  <c r="L8" i="8"/>
  <c r="N8" i="8" s="1"/>
  <c r="K25" i="8"/>
  <c r="K7" i="8"/>
  <c r="L7" i="8" s="1"/>
  <c r="K15" i="8"/>
  <c r="K14" i="8"/>
  <c r="K6" i="8"/>
  <c r="L6" i="8" s="1"/>
  <c r="N6" i="8" s="1"/>
  <c r="K24" i="8"/>
  <c r="K23" i="8"/>
  <c r="L23" i="8" s="1"/>
  <c r="K12" i="7"/>
  <c r="L12" i="7" s="1"/>
  <c r="N12" i="7" s="1"/>
  <c r="K16" i="7"/>
  <c r="K15" i="7"/>
  <c r="K14" i="7"/>
  <c r="K10" i="7"/>
  <c r="K13" i="7"/>
  <c r="K9" i="7"/>
  <c r="L9" i="7" s="1"/>
  <c r="N9" i="7" s="1"/>
  <c r="N11" i="7"/>
  <c r="N8" i="7"/>
  <c r="N7" i="7"/>
  <c r="K6" i="7"/>
  <c r="N11" i="8" l="1"/>
  <c r="N27" i="8"/>
  <c r="N26" i="8"/>
  <c r="N19" i="8"/>
  <c r="N18" i="8"/>
  <c r="N16" i="8"/>
  <c r="N17" i="8"/>
  <c r="L14" i="8"/>
  <c r="N14" i="8" s="1"/>
  <c r="N7" i="8"/>
  <c r="N23" i="8"/>
  <c r="L24" i="8"/>
  <c r="N24" i="8" s="1"/>
  <c r="L15" i="8"/>
  <c r="N15" i="8" s="1"/>
  <c r="L25" i="8"/>
  <c r="N25" i="8" s="1"/>
  <c r="L16" i="7"/>
  <c r="N16" i="7" s="1"/>
  <c r="L6" i="7"/>
  <c r="N6" i="7" s="1"/>
  <c r="L13" i="7"/>
  <c r="N13" i="7" s="1"/>
  <c r="L14" i="7"/>
  <c r="N14" i="7" s="1"/>
  <c r="L15" i="7"/>
  <c r="N15" i="7" s="1"/>
  <c r="L10" i="7"/>
  <c r="N10" i="7" s="1"/>
  <c r="N17" i="7" l="1"/>
  <c r="K15" i="6" l="1"/>
  <c r="K21" i="6"/>
  <c r="L21" i="6" s="1"/>
  <c r="K20" i="6"/>
  <c r="L20" i="6" s="1"/>
  <c r="K19" i="6"/>
  <c r="K18" i="6"/>
  <c r="L18" i="6" s="1"/>
  <c r="N18" i="6" s="1"/>
  <c r="K17" i="6"/>
  <c r="L17" i="6" s="1"/>
  <c r="N17" i="6" s="1"/>
  <c r="K14" i="6"/>
  <c r="L14" i="6" s="1"/>
  <c r="N14" i="6" s="1"/>
  <c r="K13" i="6"/>
  <c r="L13" i="6" s="1"/>
  <c r="N13" i="6" s="1"/>
  <c r="K16" i="6"/>
  <c r="L16" i="6" s="1"/>
  <c r="N16" i="6" s="1"/>
  <c r="K12" i="6"/>
  <c r="L12" i="6" s="1"/>
  <c r="N12" i="6" s="1"/>
  <c r="K11" i="6"/>
  <c r="L11" i="6" s="1"/>
  <c r="N11" i="6" s="1"/>
  <c r="K10" i="6"/>
  <c r="L10" i="6" s="1"/>
  <c r="N10" i="6" s="1"/>
  <c r="K9" i="6"/>
  <c r="L9" i="6" s="1"/>
  <c r="K8" i="6"/>
  <c r="L8" i="6" s="1"/>
  <c r="N8" i="6" s="1"/>
  <c r="K7" i="6"/>
  <c r="L7" i="6" s="1"/>
  <c r="N7" i="6" s="1"/>
  <c r="K6" i="6"/>
  <c r="L6" i="6" s="1"/>
  <c r="N6" i="6" s="1"/>
  <c r="N20" i="6" l="1"/>
  <c r="N21" i="6"/>
  <c r="N9" i="6"/>
  <c r="L19" i="6"/>
  <c r="N19" i="6" s="1"/>
  <c r="L15" i="6"/>
  <c r="N15" i="6" s="1"/>
  <c r="N22" i="6" l="1"/>
  <c r="N12" i="2" l="1"/>
  <c r="K8" i="4"/>
  <c r="N8" i="4" s="1"/>
  <c r="K7" i="4"/>
  <c r="N7" i="4" s="1"/>
  <c r="K6" i="4"/>
  <c r="N6" i="4"/>
  <c r="S9" i="4"/>
  <c r="R9" i="4"/>
  <c r="Q9" i="4"/>
  <c r="P9" i="4"/>
  <c r="O9" i="4"/>
  <c r="N9" i="4" l="1"/>
</calcChain>
</file>

<file path=xl/sharedStrings.xml><?xml version="1.0" encoding="utf-8"?>
<sst xmlns="http://schemas.openxmlformats.org/spreadsheetml/2006/main" count="613" uniqueCount="152">
  <si>
    <t>De Anza College: Instructional Planning and Budget Team</t>
  </si>
  <si>
    <t>Per Item Cost</t>
  </si>
  <si>
    <t>How Many?</t>
  </si>
  <si>
    <t>Total Cost</t>
  </si>
  <si>
    <t xml:space="preserve"> </t>
  </si>
  <si>
    <t xml:space="preserve">New Item or Replacement N/Rp </t>
  </si>
  <si>
    <t>Infra-structure needed? Yes/No</t>
  </si>
  <si>
    <t>Life Expectancy of  item (years)</t>
  </si>
  <si>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</si>
  <si>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Division/
Department</t>
  </si>
  <si>
    <t>Lottery</t>
  </si>
  <si>
    <t>Instructional Equipment Funding</t>
  </si>
  <si>
    <t>Perkins Funds</t>
  </si>
  <si>
    <t>To be completed by  IPBT</t>
  </si>
  <si>
    <t>TOTALS</t>
  </si>
  <si>
    <r>
      <rPr>
        <b/>
        <u/>
        <sz val="10"/>
        <color indexed="8"/>
        <rFont val="Calibri"/>
        <family val="2"/>
      </rPr>
      <t>Instructions:</t>
    </r>
    <r>
      <rPr>
        <sz val="10"/>
        <color indexed="8"/>
        <rFont val="Calibri"/>
        <family val="2"/>
      </rPr>
      <t xml:space="preserve">   This page for emergency requests such as a piece of equipment that broke unexpectedly. </t>
    </r>
  </si>
  <si>
    <r>
      <t xml:space="preserve">Item </t>
    </r>
    <r>
      <rPr>
        <b/>
        <sz val="10"/>
        <color indexed="10"/>
        <rFont val="Calibri"/>
        <family val="2"/>
      </rPr>
      <t xml:space="preserve">including why it was not included as a resource request </t>
    </r>
  </si>
  <si>
    <t>Subtotal</t>
  </si>
  <si>
    <t>Shipping</t>
  </si>
  <si>
    <r>
      <t>Priority</t>
    </r>
    <r>
      <rPr>
        <b/>
        <sz val="12"/>
        <color indexed="10"/>
        <rFont val="Times New Roman"/>
        <family val="1"/>
      </rPr>
      <t xml:space="preserve"> Critical, Needed, Desirable</t>
    </r>
  </si>
  <si>
    <t>Strong Workforce Funds</t>
  </si>
  <si>
    <t>Facilities</t>
  </si>
  <si>
    <t>Other/Notes</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</si>
  <si>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</si>
  <si>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</si>
  <si>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t xml:space="preserve">
Department</t>
  </si>
  <si>
    <t>Quantity</t>
  </si>
  <si>
    <t>Priority Critical, Needed, Desirable</t>
  </si>
  <si>
    <t>Total Requests</t>
  </si>
  <si>
    <t xml:space="preserve">Item(please remember, the subtotal value must be over $100) </t>
  </si>
  <si>
    <t xml:space="preserve">Currently going for bid under current allocation of  2018-19 </t>
  </si>
  <si>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</si>
  <si>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Enter Justification</t>
  </si>
  <si>
    <t>Priority: Critical, Needed, Desirable</t>
  </si>
  <si>
    <r>
      <t xml:space="preserve">Category:
</t>
    </r>
    <r>
      <rPr>
        <sz val="9"/>
        <rFont val="Times New Roman"/>
        <family val="1"/>
      </rPr>
      <t>Equipment,
Facility, or
Other</t>
    </r>
  </si>
  <si>
    <t>Tax
9.00%</t>
  </si>
  <si>
    <t>INSTRUCTIONAL EQUIPMENT LIST</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</si>
  <si>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</si>
  <si>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Tax
9.1250%</t>
  </si>
  <si>
    <r>
      <t xml:space="preserve">RESOURCE REQUEST LIST 2020-21   </t>
    </r>
    <r>
      <rPr>
        <b/>
        <u/>
        <sz val="9"/>
        <color indexed="8"/>
        <rFont val="Times New Roman"/>
        <family val="1"/>
      </rPr>
      <t xml:space="preserve">Department/Division  </t>
    </r>
    <r>
      <rPr>
        <b/>
        <sz val="9"/>
        <color indexed="8"/>
        <rFont val="Times New Roman"/>
        <family val="1"/>
      </rPr>
      <t xml:space="preserve">          Creative Arts  </t>
    </r>
    <r>
      <rPr>
        <b/>
        <u/>
        <sz val="9"/>
        <color indexed="8"/>
        <rFont val="Times New Roman"/>
        <family val="1"/>
      </rPr>
      <t>Name of Point of Contact:</t>
    </r>
    <r>
      <rPr>
        <b/>
        <sz val="9"/>
        <color indexed="8"/>
        <rFont val="Times New Roman"/>
        <family val="1"/>
      </rPr>
      <t xml:space="preserve"> </t>
    </r>
    <r>
      <rPr>
        <sz val="9"/>
        <color indexed="8"/>
        <rFont val="Times New Roman"/>
        <family val="1"/>
      </rPr>
      <t>Daniel Smith</t>
    </r>
  </si>
  <si>
    <t>Art-Sculpture</t>
  </si>
  <si>
    <t>Critical</t>
  </si>
  <si>
    <t>Equipment</t>
  </si>
  <si>
    <t>Powermatic Drill press (PM2820EVS)</t>
  </si>
  <si>
    <t>Affects Latinx (24%), Filipinx (8%), African American (2%). No unintended consequences. Helps eliminate equity gap by providing equal access to the same quality equipment regardless of financial resources. Advances opportunities by providing tools/training needed to enhance transfer and employment goals. CA awards to underserved groups have increased from 15 to 44 in last two years.</t>
  </si>
  <si>
    <t>no</t>
  </si>
  <si>
    <t>Rp</t>
  </si>
  <si>
    <t>15 years</t>
  </si>
  <si>
    <t>Desirable</t>
  </si>
  <si>
    <t xml:space="preserve">Shopbot CNC Router 4'x8x cutting surface with spindle (PRSalpha 96-48-8- 4'x8') </t>
  </si>
  <si>
    <t>N</t>
  </si>
  <si>
    <t>Boss Laser cutter (BOSS LS365)</t>
  </si>
  <si>
    <t>No</t>
  </si>
  <si>
    <t>10 years</t>
  </si>
  <si>
    <t>F/TV-Production</t>
  </si>
  <si>
    <t>ATC TV Studio Update: Video Recorder Hard Drives, Samsung, MZ-76P2T0BW, 2TB 860 PRO SATA III 2.5" Internal SSD, write speeds 530 MB/s</t>
  </si>
  <si>
    <t>Affects Latinx (28%), Filipinx (9%), African American (4%), Native American &amp; Pacific Islander (2%). No unintended consequences. Helps eliminate equity gap by providing equal access to the same quality equipment regardless of financial resources. Advances opportunities by providing tools/training needed to enhance transfer and employment goals. Also serves economically disadvantaged, students with disabilities, foster youth in completion and employment. CA awards to underserved groups have increased from 15 to 44 in last two years.</t>
  </si>
  <si>
    <t>ATC 121 Foley Sound Studio Update: Digital Audio Editing Interfaces with custom wiring, Thunderbolt Interface, Wireless Trackball, Mouse, Headphone Amp</t>
  </si>
  <si>
    <t>ATC121 Sound Studio, Mixer, Avid, S4-16-5, 16faders, 5ft chassis, Touch Module, Automation Module, power supplies, includes programming</t>
  </si>
  <si>
    <t>ATC TV Studio Repair: Camera Robotic Pedestals, Ross, CamBot CAM-CAR-TRI, Payload 125lbs, free-roaming pedestals, includes programming</t>
  </si>
  <si>
    <t>ATC TV Studio Repair: Camera Pan &amp; Tilt Heads, Ross, CamBot System, CAM-600PT-PKG, CamBot 600 Series P/T Head, Payload 209lbs, IP based</t>
  </si>
  <si>
    <t>ATC TV Studio Repair: Camera Pedestal Control Panel, Ross, SmartShell, RRB-CTL-3-SRV, Unified Control Sys w Integrated Server - 3 Axis, Toutchscreen interface, Joystick Control, IP based</t>
  </si>
  <si>
    <t>MLC TV Studio Repair: Video Router, Utah Scientific, UDS64, 64x64 SDI Router, Controller with Power Supply</t>
  </si>
  <si>
    <t>Needed</t>
  </si>
  <si>
    <t>Lighting accessibility update: C-Stand Utility Cart, GE-17, Backstage Equipment C-Stand/Combo Utility Cart</t>
  </si>
  <si>
    <t>Other</t>
  </si>
  <si>
    <t>N/A</t>
  </si>
  <si>
    <t>X</t>
  </si>
  <si>
    <t xml:space="preserve">Camera Bags </t>
  </si>
  <si>
    <t>5+</t>
  </si>
  <si>
    <t>LED lighting kits: Aputure Light Storm LS 300X Bi-Color LED Light Kit with carrying case</t>
  </si>
  <si>
    <t>New LED technology critically needed for up-to-date training of our students for both transfer and CTE purposes; will improve our student-to-equipment ratio, thus promoting access and equity among students</t>
  </si>
  <si>
    <t>LED lighting kits: Aputure Light Storm LS C120D II LED Light Kit</t>
  </si>
  <si>
    <t>Peer Tutors and Mentors</t>
  </si>
  <si>
    <t>Essential for our department's ability to  increase student success, provide equity for underrepresented populations, and serve them better</t>
  </si>
  <si>
    <t>Professional Development/Guest Speakers</t>
  </si>
  <si>
    <t xml:space="preserve">Critical for our CTE progran to allow for the continuous and highly specializedpractical training of faculty on the latest professional industry workflows. </t>
  </si>
  <si>
    <t>F/TV-Production, Animation, Screenwriting</t>
  </si>
  <si>
    <t>Film &amp; Video Student Show</t>
  </si>
  <si>
    <t>multiple</t>
  </si>
  <si>
    <t>DVD/Blu-rays</t>
  </si>
  <si>
    <t>10+</t>
  </si>
  <si>
    <t>Online Film Access: Swank Digital Campus annual license</t>
  </si>
  <si>
    <t>Digital Cinema Camera Kit with accessories, such as lens, monitor/recorder, recording media, and camera case (Sony PXW-FS6)</t>
  </si>
  <si>
    <t xml:space="preserve">Having come out recently, these professional digital cinema cameras will allow students to learn the latest 4K workflows.  The number of cameras will serve approximately 90 students at a time in one quarter, thus providing a 9:1 ratio of students to cameras. </t>
  </si>
  <si>
    <t>16mm Motion Picture Camera</t>
  </si>
  <si>
    <t>30+</t>
  </si>
  <si>
    <t>Current equipment is at least 60 years old. Students cannot afford equipment on their own.</t>
  </si>
  <si>
    <t>16mm Motion Picture Film Stock and Processing</t>
  </si>
  <si>
    <t>iPad pens</t>
  </si>
  <si>
    <t>The iPad pencils are a needed accessory for the 8th generation iPads which were purchased last year</t>
  </si>
  <si>
    <t>Shotgun Microphone kits</t>
  </si>
  <si>
    <t>Photo</t>
  </si>
  <si>
    <t>Cameras for checkout: Fuji X-T4 with 16-80 Lens, Bag and SD</t>
  </si>
  <si>
    <t>Affects Latinx (31%), Filipinx (8%), African American (3%). No unintended consequences. Helps eliminate equity gap by providing equal access to the same quality equipment regardless of financial resources. Advances opportunities by providing tools/training needed to enhance transfer and employment goals. Also serves economically disadvantaged, students with disabilities, foster youth in completion and employment. CA awards to underserved groups have increased from 15 to 44 in last two years.</t>
  </si>
  <si>
    <t>New</t>
  </si>
  <si>
    <t>Photo printers: Canon ImagePROGRAF Pro-2100 Printer wit 2 complete set of inks</t>
  </si>
  <si>
    <t>Replacement</t>
  </si>
  <si>
    <t>Lens kit: Apexel 4K HD Mobile 5in1 lens kit</t>
  </si>
  <si>
    <t>Lighting kits: Profoto B10X plus duo kits with stands, softbox, ring, transmitter</t>
  </si>
  <si>
    <t>6+</t>
  </si>
  <si>
    <t>Provide adequate access to equipment. Having more kits allow students to spend more time with them.</t>
  </si>
  <si>
    <t>Lights: Profoto A10 off camera kit</t>
  </si>
  <si>
    <t>This portable light will provide faculty the ability to teach more about lighting to beginning students.</t>
  </si>
  <si>
    <t>LED lights: Profoto C1 plus LED</t>
  </si>
  <si>
    <t>4+</t>
  </si>
  <si>
    <t>Lighting: Broncolor Para 88 w/Profoto adapter and diffuser</t>
  </si>
  <si>
    <t>Fuji GFX 50SII w/ 35-70 Lens, Bag, and SD</t>
  </si>
  <si>
    <t>Fuji GF 80mm Lens</t>
  </si>
  <si>
    <t>Fuji GF 110mm Lens</t>
  </si>
  <si>
    <t>Replace old computers: iMac for A-6 (we currently have 30)</t>
  </si>
  <si>
    <t>Yes</t>
  </si>
  <si>
    <t>Replace Photo Enlargers</t>
  </si>
  <si>
    <t>Professional grade camera: Phase One XT IQ4 150mp Tech Camera w/ 32mm f/4 Lens and Bag</t>
  </si>
  <si>
    <t>Professional grade capture system: Phase One XT 90mm f/4 Lens</t>
  </si>
  <si>
    <t>Professional grade lighting accessory: Profoto Giant Parabolic Reflector with Diffuser</t>
  </si>
  <si>
    <t>Professional grade light: Profoto Pro 11 with 2 Proheads</t>
  </si>
  <si>
    <t>iPad 12.9in 256GB with Apple Pencil</t>
  </si>
  <si>
    <t>Equipment cart: Innovativ Echo Cart</t>
  </si>
  <si>
    <t>Art-Graphic Design</t>
  </si>
  <si>
    <t>Modernize computer lab: Cintique work stations</t>
  </si>
  <si>
    <t>Affects Latinx (24%), Filipinx (8%), African American (2%). No unintended consequences. Helps eliminate equity gap by providing equal access to the same quality equipment regardless of financial resources. Advances opportunities by providing tools/training needed to enhance transfer and employment goals.Graphic Design is a CTE program that awarded 13 AAs and 7 CoAs in 20-21. CA awards to underserved groups have increased from 15 to 44 in last two years.</t>
  </si>
  <si>
    <t>Can be postponed</t>
  </si>
  <si>
    <t>For digital capture workstation.. Affects Latinx (31%), Filipinx (8%), African American (3%). No unintended consequences. Helps eliminate equity gap by providing equal access to the same quality equipment regardless of financial resources. Advances opportunities by providing tools/training needed to enhance transfer and employment goals. Also serves economically disadvantaged, students with disabilities, foster youth in completion and employment. CA awards to underserved groups have increased from 15 to 44 in last two years.</t>
  </si>
  <si>
    <t>Remove from list, discuss with faculty</t>
  </si>
  <si>
    <t>Can be postponed-use in new facility. Work with faculty to support in program review</t>
  </si>
  <si>
    <t>Provide enough cameras for students to be successful by providing more hands-on experience.</t>
  </si>
  <si>
    <t>Perkins</t>
  </si>
  <si>
    <t>NA</t>
  </si>
  <si>
    <t>B Budget</t>
  </si>
  <si>
    <t>Completed by CTE</t>
  </si>
  <si>
    <t>Updating of Sound Studio</t>
  </si>
  <si>
    <t>Quote given to CTE Dec. 2021. Unable to complete without additional funding.</t>
  </si>
  <si>
    <t>Not eligible for other funds. Safety issue. Our current drill press is has an unstable table which could potentially be dangerous if proper precautions are not followed. A drill press is crucial for drilling straight holes into a variety of materials. This drill press has a laser that allows for accurate drilling as well as a variable spindle speed which needs to be taken into account when drilling larger holes.</t>
  </si>
  <si>
    <t>Updating of lighting technology</t>
  </si>
  <si>
    <t>Also on IE list.</t>
  </si>
  <si>
    <t>Upgrade equipment to be closer to that used professionally and at competing programs. Cost can be split with CTE funding.</t>
  </si>
  <si>
    <t xml:space="preserve">The GID program hopes to modernize the workstations in the GID computer lab. Cost can be split with CTE funding. According to the 2020-21 GID core indicators metric (CI 1) English learners are performing at -15.6%. The program has a large number of international students, some of which are in the program seeking employment and not pursing post-secondary placement. Notwithstanding, the Core Indicators outcomes data for (CI 2) Earned Postsecondary Credential and (CI 4) Employment is not demonstrating a similarly positive trend. The 2021-22 Core Indicator rate for (CI 2) stands at -19.9, and (CI 4) at -28.2. Graphic and Interactive Design faculty are very aware and mindful of these outcomes. Even though the (CI 2) and (CI 4) sample sizes are small they are a concerning trend. Our program believes that by modernizing the lab we can correct these areas of need, and address enrollment, employment, and equitably increase success in our targeted groups. </t>
  </si>
  <si>
    <t>Equipment cannot be stored in the classroom, which doubles as the Photo studio. Cart allows safer and quicker moving of items from storage to the Studio/Classroom.</t>
  </si>
  <si>
    <t>On computer refresh list.</t>
  </si>
  <si>
    <t>Wait until new building plans are made.</t>
  </si>
  <si>
    <t>Postponed</t>
  </si>
  <si>
    <t>Already Purchased</t>
  </si>
  <si>
    <t>Confirm they are purchased.</t>
  </si>
  <si>
    <t>B Budget. Confirm they are purchased.</t>
  </si>
  <si>
    <t>Postpone</t>
  </si>
  <si>
    <t>Total Postponed</t>
  </si>
  <si>
    <t>Total Purchased</t>
  </si>
  <si>
    <t>Total Lottery and B Budget</t>
  </si>
  <si>
    <t>Equity issue. Students should not be prevented from signing up for a class because of the cost of film and processing to provide equity. In addition, digital trransfer will give De Anza students the same quality and workflow as other film students.</t>
  </si>
  <si>
    <t xml:space="preserve">Adding more microphones increases ratio of equipment to students to assure equity and hands-on experience. Kit consists of Sennheiser 416 microphone, fishpole, mount, and blimp/windjammer. </t>
  </si>
  <si>
    <t>Repair, not eligible as a new program for CTE new program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</si>
</sst>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38">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9"/>
      <color rgb="FF000000"/>
      <name val="Times New Roman"/>
      <family val="1"/>
    </font>
    <font>
      <b/>
      <sz val="18"/>
      <color theme="1"/>
      <name val="Times New Roman"/>
      <family val="1"/>
    </font>
    <font>
      <sz val="9"/>
      <color rgb="FFFF0000"/>
      <name val="Times New Roman"/>
      <family val="1"/>
    </font>
    <font>
      <sz val="9"/>
      <color theme="1"/>
      <name val="Calibri"/>
      <family val="2"/>
    </font>
    <font>
      <sz val="9"/>
      <color rgb="FFFF0000"/>
      <name val="Calibri"/>
      <family val="2"/>
      <scheme val="minor"/>
    </font>
    <font>
      <sz val="9"/>
      <name val="Calibri"/>
      <family val="2"/>
      <scheme val="minor"/>
    </font>
    <font>
      <sz val="9"/>
      <color rgb="FF000000"/>
      <name val="Calibri"/>
      <family val="2"/>
      <scheme val="minor"/>
    </font>
    <font>
      <sz val="9"/>
      <color rgb="FFFF0000"/>
      <name val="Calibri"/>
      <family val="2"/>
    </font>
    <font>
      <sz val="9"/>
      <name val="Calibri"/>
      <family val="2"/>
    </font>
    <font>
      <sz val="9"/>
      <color rgb="FF000000"/>
      <name val="Calibri"/>
      <family val="2"/>
    </font>
    <font>
      <sz val="9"/>
      <color theme="1"/>
      <name val="Calibri (Body)"/>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9" tint="0.59999389629810485"/>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6">
    <xf numFmtId="0" fontId="0" fillId="0" borderId="0"/>
    <xf numFmtId="164" fontId="17" fillId="0" borderId="0" applyFont="0" applyFill="0" applyBorder="0" applyAlignment="0" applyProtection="0"/>
    <xf numFmtId="44" fontId="18" fillId="0" borderId="0" applyFont="0" applyFill="0" applyBorder="0" applyAlignment="0" applyProtection="0"/>
    <xf numFmtId="0" fontId="18" fillId="0" borderId="0"/>
    <xf numFmtId="0" fontId="17" fillId="0" borderId="0"/>
    <xf numFmtId="164" fontId="17" fillId="0" borderId="0" applyFont="0" applyFill="0" applyBorder="0" applyAlignment="0" applyProtection="0"/>
  </cellStyleXfs>
  <cellXfs count="196">
    <xf numFmtId="0" fontId="0" fillId="0" borderId="0" xfId="0"/>
    <xf numFmtId="0" fontId="20" fillId="0" borderId="0" xfId="0" applyFont="1"/>
    <xf numFmtId="0" fontId="20" fillId="0" borderId="0" xfId="0" applyFont="1"/>
    <xf numFmtId="0" fontId="21" fillId="0" borderId="0" xfId="0" applyFont="1" applyAlignment="1">
      <alignment vertical="top" wrapText="1"/>
    </xf>
    <xf numFmtId="0" fontId="0" fillId="0" borderId="0" xfId="0" applyAlignment="1">
      <alignment horizontal="center"/>
    </xf>
    <xf numFmtId="0" fontId="20" fillId="0" borderId="0" xfId="0" applyFont="1" applyAlignment="1">
      <alignment horizontal="center"/>
    </xf>
    <xf numFmtId="164" fontId="20" fillId="0" borderId="1" xfId="0" applyNumberFormat="1" applyFont="1" applyBorder="1"/>
    <xf numFmtId="0" fontId="21" fillId="0" borderId="2" xfId="0" applyFont="1" applyBorder="1" applyAlignment="1">
      <alignment horizontal="center" vertical="center" wrapText="1"/>
    </xf>
    <xf numFmtId="0" fontId="20" fillId="0" borderId="3" xfId="0" applyFont="1" applyBorder="1"/>
    <xf numFmtId="0" fontId="20" fillId="0" borderId="4" xfId="0" applyFont="1" applyBorder="1" applyAlignment="1">
      <alignment vertical="top" wrapText="1"/>
    </xf>
    <xf numFmtId="0" fontId="20" fillId="0" borderId="4" xfId="0" applyFont="1" applyBorder="1" applyAlignment="1">
      <alignment vertical="top"/>
    </xf>
    <xf numFmtId="0" fontId="20" fillId="0" borderId="2" xfId="0" applyFont="1" applyBorder="1"/>
    <xf numFmtId="0" fontId="21" fillId="0" borderId="0" xfId="0" applyFont="1" applyAlignment="1">
      <alignment horizontal="center" vertical="center" wrapText="1"/>
    </xf>
    <xf numFmtId="0" fontId="22" fillId="0" borderId="5" xfId="0" applyFont="1" applyBorder="1" applyAlignment="1">
      <alignment horizontal="center" vertical="center" wrapText="1"/>
    </xf>
    <xf numFmtId="0" fontId="21" fillId="0" borderId="6" xfId="0" applyFont="1" applyBorder="1" applyAlignment="1">
      <alignment horizontal="center" vertical="center" wrapText="1"/>
    </xf>
    <xf numFmtId="165" fontId="21"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0" fillId="0" borderId="8" xfId="0" applyFont="1" applyBorder="1" applyAlignment="1">
      <alignment horizontal="left" wrapText="1"/>
    </xf>
    <xf numFmtId="0" fontId="20" fillId="0" borderId="0" xfId="0" applyFont="1" applyAlignment="1">
      <alignment horizontal="left" wrapText="1"/>
    </xf>
    <xf numFmtId="0" fontId="21" fillId="2" borderId="2" xfId="0" applyFont="1" applyFill="1" applyBorder="1" applyAlignment="1">
      <alignment horizontal="center" vertical="center" wrapText="1"/>
    </xf>
    <xf numFmtId="0" fontId="20" fillId="2" borderId="2" xfId="0" applyFont="1" applyFill="1" applyBorder="1"/>
    <xf numFmtId="164" fontId="23" fillId="0" borderId="2" xfId="0" applyNumberFormat="1" applyFont="1" applyBorder="1" applyAlignment="1">
      <alignment horizontal="left" vertical="center"/>
    </xf>
    <xf numFmtId="0" fontId="24" fillId="2" borderId="2" xfId="0" applyFont="1" applyFill="1" applyBorder="1" applyAlignment="1">
      <alignment horizontal="center" vertical="center" wrapText="1"/>
    </xf>
    <xf numFmtId="0" fontId="24" fillId="0" borderId="0" xfId="0" applyFont="1" applyAlignment="1">
      <alignment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4" fillId="0" borderId="0" xfId="0" applyFont="1" applyAlignment="1">
      <alignment horizontal="center" vertical="center" wrapText="1"/>
    </xf>
    <xf numFmtId="0" fontId="21" fillId="0" borderId="12" xfId="0" applyFont="1" applyBorder="1" applyAlignment="1">
      <alignment horizontal="center" vertical="center" wrapText="1"/>
    </xf>
    <xf numFmtId="164" fontId="23" fillId="0" borderId="1" xfId="0" applyNumberFormat="1" applyFont="1" applyBorder="1" applyAlignment="1">
      <alignment horizontal="left" vertical="center"/>
    </xf>
    <xf numFmtId="0" fontId="20" fillId="0" borderId="13" xfId="0" applyFont="1" applyBorder="1"/>
    <xf numFmtId="0" fontId="24" fillId="0" borderId="14" xfId="0" applyFont="1" applyBorder="1" applyAlignment="1">
      <alignment horizontal="center" vertical="center" wrapText="1"/>
    </xf>
    <xf numFmtId="0" fontId="21" fillId="2" borderId="15" xfId="0" applyFont="1" applyFill="1" applyBorder="1" applyAlignment="1">
      <alignment horizontal="center" vertical="center" wrapText="1"/>
    </xf>
    <xf numFmtId="0" fontId="21" fillId="0" borderId="16" xfId="0" applyFont="1" applyBorder="1" applyAlignment="1">
      <alignment vertical="top" wrapText="1"/>
    </xf>
    <xf numFmtId="164" fontId="23" fillId="0" borderId="17" xfId="0" applyNumberFormat="1" applyFont="1" applyBorder="1" applyAlignment="1">
      <alignment horizontal="left" vertical="center"/>
    </xf>
    <xf numFmtId="164" fontId="23" fillId="0" borderId="18" xfId="0" applyNumberFormat="1" applyFont="1" applyBorder="1" applyAlignment="1">
      <alignment horizontal="left" vertical="center"/>
    </xf>
    <xf numFmtId="0" fontId="20" fillId="0" borderId="19" xfId="0" applyFont="1" applyBorder="1"/>
    <xf numFmtId="0" fontId="20" fillId="0" borderId="20" xfId="0" applyFont="1" applyBorder="1" applyAlignment="1">
      <alignment vertical="top" wrapText="1"/>
    </xf>
    <xf numFmtId="164" fontId="20" fillId="0" borderId="12" xfId="0" applyNumberFormat="1" applyFont="1" applyBorder="1"/>
    <xf numFmtId="0" fontId="24" fillId="0" borderId="2" xfId="0" applyFont="1" applyBorder="1" applyAlignment="1">
      <alignment horizontal="center" vertical="center" wrapText="1"/>
    </xf>
    <xf numFmtId="0" fontId="24" fillId="0" borderId="0" xfId="0" applyFont="1" applyAlignment="1">
      <alignment vertical="center"/>
    </xf>
    <xf numFmtId="0" fontId="24" fillId="2" borderId="2" xfId="0" applyFont="1" applyFill="1" applyBorder="1" applyAlignment="1">
      <alignment horizontal="center" vertical="center"/>
    </xf>
    <xf numFmtId="0" fontId="24" fillId="0" borderId="2" xfId="0" applyFont="1" applyBorder="1" applyAlignment="1">
      <alignment vertical="center" wrapText="1"/>
    </xf>
    <xf numFmtId="164" fontId="24" fillId="0" borderId="2" xfId="1" applyFont="1" applyBorder="1" applyAlignment="1">
      <alignment vertical="center"/>
    </xf>
    <xf numFmtId="0" fontId="24" fillId="0" borderId="2" xfId="0" applyFont="1" applyBorder="1" applyAlignment="1">
      <alignment vertical="top" wrapText="1"/>
    </xf>
    <xf numFmtId="0" fontId="24" fillId="0" borderId="2" xfId="0" applyFont="1" applyBorder="1" applyAlignment="1">
      <alignment vertical="top"/>
    </xf>
    <xf numFmtId="0" fontId="24" fillId="0" borderId="2" xfId="0" applyFont="1" applyBorder="1" applyAlignment="1">
      <alignment horizontal="center"/>
    </xf>
    <xf numFmtId="164" fontId="24" fillId="0" borderId="2" xfId="1" applyFont="1" applyBorder="1"/>
    <xf numFmtId="0" fontId="24" fillId="0" borderId="2" xfId="0" applyFont="1" applyFill="1" applyBorder="1" applyAlignment="1">
      <alignment horizontal="center"/>
    </xf>
    <xf numFmtId="165" fontId="24" fillId="0" borderId="2" xfId="0" applyNumberFormat="1" applyFont="1" applyBorder="1" applyAlignment="1">
      <alignment horizontal="center" vertical="center" wrapText="1"/>
    </xf>
    <xf numFmtId="165" fontId="24" fillId="0" borderId="2" xfId="0" applyNumberFormat="1" applyFont="1" applyBorder="1" applyAlignment="1">
      <alignment vertical="center"/>
    </xf>
    <xf numFmtId="165" fontId="26" fillId="0" borderId="2" xfId="0" applyNumberFormat="1" applyFont="1" applyBorder="1" applyAlignment="1">
      <alignment vertical="center"/>
    </xf>
    <xf numFmtId="164" fontId="20" fillId="2" borderId="2" xfId="0" applyNumberFormat="1" applyFont="1" applyFill="1" applyBorder="1"/>
    <xf numFmtId="0" fontId="24" fillId="0" borderId="2" xfId="0" applyFont="1" applyBorder="1" applyAlignment="1">
      <alignment horizontal="center" vertical="center"/>
    </xf>
    <xf numFmtId="44" fontId="24" fillId="2" borderId="2" xfId="0" applyNumberFormat="1" applyFont="1" applyFill="1" applyBorder="1" applyAlignment="1">
      <alignment vertical="center"/>
    </xf>
    <xf numFmtId="0" fontId="24" fillId="2" borderId="2" xfId="0" applyFont="1" applyFill="1" applyBorder="1" applyAlignment="1">
      <alignment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xf>
    <xf numFmtId="0" fontId="27" fillId="0" borderId="2" xfId="0" applyFont="1" applyBorder="1" applyAlignment="1">
      <alignment horizontal="left" vertical="center" wrapText="1"/>
    </xf>
    <xf numFmtId="0" fontId="26" fillId="2" borderId="2" xfId="0" applyFont="1" applyFill="1" applyBorder="1" applyAlignment="1">
      <alignment horizontal="center" vertical="center" wrapText="1"/>
    </xf>
    <xf numFmtId="164" fontId="25" fillId="5" borderId="11" xfId="0" applyNumberFormat="1" applyFont="1" applyFill="1" applyBorder="1" applyAlignment="1">
      <alignment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0" borderId="0" xfId="0" applyFont="1" applyAlignment="1">
      <alignment vertical="center"/>
    </xf>
    <xf numFmtId="0" fontId="26"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4" fontId="26" fillId="6" borderId="2" xfId="1" applyFont="1" applyFill="1" applyBorder="1" applyAlignment="1">
      <alignment vertical="center"/>
    </xf>
    <xf numFmtId="44" fontId="0" fillId="0" borderId="0" xfId="0"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4" fillId="2" borderId="1" xfId="0" applyFont="1" applyFill="1" applyBorder="1" applyAlignment="1">
      <alignment horizontal="center" vertical="center" wrapText="1"/>
    </xf>
    <xf numFmtId="0" fontId="24" fillId="2" borderId="1" xfId="0" applyFont="1" applyFill="1" applyBorder="1" applyAlignment="1">
      <alignment vertical="center"/>
    </xf>
    <xf numFmtId="0" fontId="25" fillId="2" borderId="1" xfId="0" applyFont="1" applyFill="1" applyBorder="1" applyAlignment="1">
      <alignment horizontal="center" vertical="center" wrapText="1"/>
    </xf>
    <xf numFmtId="0" fontId="25" fillId="0" borderId="2" xfId="0" applyFont="1" applyBorder="1" applyAlignment="1">
      <alignment vertical="center" wrapText="1"/>
    </xf>
    <xf numFmtId="0" fontId="26" fillId="2" borderId="1" xfId="0" applyFont="1" applyFill="1" applyBorder="1" applyAlignment="1">
      <alignment horizontal="center" vertical="center" wrapText="1"/>
    </xf>
    <xf numFmtId="0" fontId="20" fillId="0" borderId="2" xfId="0" applyFont="1" applyBorder="1" applyAlignment="1">
      <alignment vertical="top" wrapText="1"/>
    </xf>
    <xf numFmtId="0" fontId="20" fillId="0" borderId="0" xfId="0" applyFont="1" applyBorder="1" applyAlignment="1">
      <alignment horizontal="left" wrapText="1"/>
    </xf>
    <xf numFmtId="0" fontId="22" fillId="0" borderId="2" xfId="0" applyFont="1" applyBorder="1" applyAlignment="1">
      <alignment horizontal="center" vertical="center" wrapText="1"/>
    </xf>
    <xf numFmtId="0" fontId="29" fillId="4" borderId="2" xfId="0" applyFont="1" applyFill="1" applyBorder="1" applyAlignment="1">
      <alignment horizontal="center" vertical="center" wrapText="1"/>
    </xf>
    <xf numFmtId="0" fontId="30" fillId="0" borderId="29" xfId="0" applyFont="1" applyBorder="1" applyAlignment="1">
      <alignment horizontal="center" vertical="center" wrapText="1"/>
    </xf>
    <xf numFmtId="0" fontId="31" fillId="4" borderId="2"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0" borderId="2" xfId="0" applyFont="1" applyBorder="1" applyAlignment="1">
      <alignment vertical="center" wrapText="1"/>
    </xf>
    <xf numFmtId="0" fontId="33" fillId="0" borderId="2" xfId="0" applyFont="1" applyBorder="1" applyAlignment="1">
      <alignment horizontal="left" vertical="center" wrapText="1"/>
    </xf>
    <xf numFmtId="164" fontId="24" fillId="0" borderId="2" xfId="1" applyFont="1" applyBorder="1" applyAlignment="1">
      <alignment vertical="center" wrapText="1"/>
    </xf>
    <xf numFmtId="44" fontId="26" fillId="0" borderId="2" xfId="0" applyNumberFormat="1" applyFont="1" applyBorder="1" applyAlignment="1">
      <alignment vertical="center" wrapText="1"/>
    </xf>
    <xf numFmtId="0" fontId="32" fillId="0" borderId="2" xfId="0" applyFont="1" applyBorder="1" applyAlignment="1">
      <alignment horizontal="left" vertical="center" wrapText="1"/>
    </xf>
    <xf numFmtId="0" fontId="24" fillId="2" borderId="1" xfId="0" applyFont="1" applyFill="1" applyBorder="1" applyAlignment="1">
      <alignment vertical="center" wrapText="1"/>
    </xf>
    <xf numFmtId="0" fontId="32" fillId="0" borderId="4" xfId="0" applyFont="1" applyBorder="1" applyAlignment="1">
      <alignment horizontal="left" vertical="center" wrapText="1"/>
    </xf>
    <xf numFmtId="0" fontId="32" fillId="4" borderId="1" xfId="0" applyFont="1" applyFill="1" applyBorder="1" applyAlignment="1">
      <alignment horizontal="center" vertical="center" wrapText="1"/>
    </xf>
    <xf numFmtId="0" fontId="33" fillId="0" borderId="29" xfId="4" applyFont="1" applyBorder="1" applyAlignment="1">
      <alignment horizontal="left" vertical="center" wrapText="1"/>
    </xf>
    <xf numFmtId="0" fontId="32" fillId="0" borderId="6" xfId="0" applyFont="1" applyBorder="1" applyAlignment="1">
      <alignment vertical="center" wrapText="1"/>
    </xf>
    <xf numFmtId="0" fontId="34" fillId="0" borderId="29" xfId="0" applyFont="1" applyBorder="1" applyAlignment="1">
      <alignment horizontal="center" vertical="center" wrapText="1"/>
    </xf>
    <xf numFmtId="0" fontId="35" fillId="0" borderId="29" xfId="0" applyFont="1" applyBorder="1" applyAlignment="1">
      <alignment horizontal="center" vertical="center" wrapText="1"/>
    </xf>
    <xf numFmtId="0" fontId="21" fillId="0" borderId="29" xfId="4" applyFont="1" applyBorder="1" applyAlignment="1">
      <alignment horizontal="center" vertical="center"/>
    </xf>
    <xf numFmtId="0" fontId="21" fillId="0" borderId="29" xfId="5" applyNumberFormat="1" applyFont="1" applyFill="1" applyBorder="1" applyAlignment="1">
      <alignment horizontal="center" vertical="center" wrapText="1"/>
    </xf>
    <xf numFmtId="164" fontId="21" fillId="0" borderId="29" xfId="5" applyFont="1" applyFill="1" applyBorder="1" applyAlignment="1">
      <alignment vertical="center" wrapText="1"/>
    </xf>
    <xf numFmtId="0" fontId="21" fillId="0" borderId="29" xfId="5" applyNumberFormat="1" applyFont="1" applyFill="1" applyBorder="1" applyAlignment="1">
      <alignment horizontal="center" vertical="center"/>
    </xf>
    <xf numFmtId="164" fontId="24" fillId="0" borderId="2" xfId="1" applyFont="1" applyBorder="1" applyAlignment="1">
      <alignment horizontal="center" vertical="center"/>
    </xf>
    <xf numFmtId="0" fontId="33" fillId="0" borderId="29" xfId="0" applyFont="1" applyBorder="1" applyAlignment="1">
      <alignment horizontal="left" vertical="center" wrapText="1"/>
    </xf>
    <xf numFmtId="0" fontId="32" fillId="0" borderId="29" xfId="4" applyFont="1" applyBorder="1" applyAlignment="1">
      <alignment horizontal="left" vertical="center" wrapText="1"/>
    </xf>
    <xf numFmtId="0" fontId="32" fillId="0" borderId="29" xfId="0" applyFont="1" applyBorder="1" applyAlignment="1">
      <alignment horizontal="left" vertical="center" wrapText="1"/>
    </xf>
    <xf numFmtId="44" fontId="24" fillId="2" borderId="2" xfId="0" applyNumberFormat="1" applyFont="1" applyFill="1" applyBorder="1" applyAlignment="1">
      <alignment horizontal="center" vertical="center" wrapText="1"/>
    </xf>
    <xf numFmtId="0" fontId="21" fillId="0" borderId="2" xfId="0" applyFont="1" applyBorder="1" applyAlignment="1">
      <alignment horizontal="center" vertical="center"/>
    </xf>
    <xf numFmtId="0" fontId="36" fillId="0" borderId="2" xfId="0" applyFont="1" applyBorder="1" applyAlignment="1">
      <alignment horizontal="left" vertical="center" wrapText="1"/>
    </xf>
    <xf numFmtId="164" fontId="21" fillId="0" borderId="2" xfId="1" applyFont="1" applyBorder="1" applyAlignment="1">
      <alignment vertical="center"/>
    </xf>
    <xf numFmtId="0" fontId="37" fillId="0" borderId="2" xfId="0" applyFont="1" applyBorder="1" applyAlignment="1">
      <alignment vertical="center" wrapText="1"/>
    </xf>
    <xf numFmtId="164" fontId="26" fillId="0" borderId="2" xfId="0" applyNumberFormat="1" applyFont="1" applyBorder="1" applyAlignment="1">
      <alignment vertical="center"/>
    </xf>
    <xf numFmtId="0" fontId="24" fillId="0" borderId="0" xfId="0" applyFont="1" applyAlignment="1">
      <alignment horizontal="center" vertical="center"/>
    </xf>
    <xf numFmtId="0" fontId="24" fillId="0" borderId="2" xfId="0" applyFont="1" applyBorder="1" applyAlignment="1">
      <alignment horizontal="center" vertical="center" wrapText="1"/>
    </xf>
    <xf numFmtId="164" fontId="25" fillId="5" borderId="21" xfId="1" applyFont="1" applyFill="1" applyBorder="1" applyAlignment="1">
      <alignment horizontal="right" vertical="center" wrapText="1"/>
    </xf>
    <xf numFmtId="164" fontId="25" fillId="5" borderId="22" xfId="1" applyFont="1" applyFill="1" applyBorder="1" applyAlignment="1">
      <alignment horizontal="right" vertical="center" wrapText="1"/>
    </xf>
    <xf numFmtId="164" fontId="25" fillId="5" borderId="23" xfId="1" applyFont="1" applyFill="1" applyBorder="1" applyAlignment="1">
      <alignment horizontal="right" vertical="center" wrapText="1"/>
    </xf>
    <xf numFmtId="0" fontId="24" fillId="0" borderId="0" xfId="0" applyFont="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4" fillId="0" borderId="2" xfId="0" applyFont="1" applyFill="1" applyBorder="1" applyAlignment="1">
      <alignment vertical="center" wrapText="1"/>
    </xf>
    <xf numFmtId="0" fontId="27" fillId="0" borderId="2" xfId="0" applyFont="1" applyFill="1" applyBorder="1" applyAlignment="1">
      <alignment horizontal="left" vertical="center" wrapText="1"/>
    </xf>
    <xf numFmtId="0" fontId="24" fillId="0" borderId="2" xfId="0" applyFont="1" applyFill="1" applyBorder="1" applyAlignment="1">
      <alignment horizontal="center" vertical="center"/>
    </xf>
    <xf numFmtId="164" fontId="24" fillId="0" borderId="2" xfId="1" applyFont="1" applyFill="1" applyBorder="1" applyAlignment="1">
      <alignment vertical="center"/>
    </xf>
    <xf numFmtId="164" fontId="24" fillId="0" borderId="2" xfId="1" applyFont="1" applyFill="1" applyBorder="1" applyAlignment="1">
      <alignment vertical="center" wrapText="1"/>
    </xf>
    <xf numFmtId="44" fontId="26" fillId="0" borderId="2" xfId="0" applyNumberFormat="1" applyFont="1" applyFill="1" applyBorder="1" applyAlignment="1">
      <alignment vertical="center" wrapText="1"/>
    </xf>
    <xf numFmtId="0" fontId="15" fillId="0" borderId="2" xfId="0" applyFont="1" applyBorder="1" applyAlignment="1">
      <alignment vertical="center" wrapText="1"/>
    </xf>
    <xf numFmtId="0" fontId="24" fillId="0" borderId="29" xfId="0" applyFont="1" applyFill="1" applyBorder="1" applyAlignment="1">
      <alignment horizontal="center" vertical="center" wrapText="1"/>
    </xf>
    <xf numFmtId="0" fontId="30" fillId="0" borderId="2" xfId="0" applyFont="1" applyBorder="1" applyAlignment="1">
      <alignment horizontal="center" vertical="center" wrapText="1"/>
    </xf>
    <xf numFmtId="0" fontId="24" fillId="0" borderId="30" xfId="0" applyFont="1" applyBorder="1" applyAlignment="1">
      <alignment horizontal="center" vertical="center" wrapText="1"/>
    </xf>
    <xf numFmtId="0" fontId="21" fillId="0" borderId="2" xfId="4" applyFont="1" applyBorder="1" applyAlignment="1">
      <alignment horizontal="center" vertical="center"/>
    </xf>
    <xf numFmtId="0" fontId="30" fillId="0" borderId="29" xfId="0" applyFont="1" applyFill="1" applyBorder="1" applyAlignment="1">
      <alignment horizontal="center" vertical="center" wrapText="1"/>
    </xf>
    <xf numFmtId="0" fontId="34" fillId="0" borderId="29" xfId="0" applyFont="1" applyFill="1" applyBorder="1" applyAlignment="1">
      <alignment horizontal="center" vertical="center" wrapText="1"/>
    </xf>
    <xf numFmtId="0" fontId="32" fillId="0" borderId="29" xfId="4" applyFont="1" applyFill="1" applyBorder="1" applyAlignment="1">
      <alignment horizontal="center" vertical="center" wrapText="1"/>
    </xf>
    <xf numFmtId="0" fontId="36" fillId="0" borderId="29" xfId="0" applyFont="1" applyFill="1" applyBorder="1" applyAlignment="1">
      <alignment horizontal="left" vertical="center" wrapText="1"/>
    </xf>
    <xf numFmtId="0" fontId="21" fillId="0" borderId="29" xfId="4" applyFont="1" applyFill="1" applyBorder="1" applyAlignment="1">
      <alignment horizontal="center" vertical="center"/>
    </xf>
    <xf numFmtId="0" fontId="21" fillId="0" borderId="2" xfId="0" applyFont="1" applyFill="1" applyBorder="1" applyAlignment="1">
      <alignment horizontal="center" vertical="center"/>
    </xf>
    <xf numFmtId="164" fontId="24" fillId="0" borderId="2" xfId="1" applyFont="1" applyFill="1" applyBorder="1" applyAlignment="1">
      <alignment horizontal="center" vertical="center"/>
    </xf>
    <xf numFmtId="0" fontId="30" fillId="0" borderId="29"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36" fillId="0" borderId="2" xfId="0" applyFont="1" applyFill="1" applyBorder="1" applyAlignment="1">
      <alignment horizontal="left" vertical="center" wrapText="1"/>
    </xf>
    <xf numFmtId="0" fontId="33" fillId="0" borderId="2" xfId="0" applyFont="1" applyFill="1" applyBorder="1" applyAlignment="1">
      <alignment horizontal="left" vertical="center" wrapText="1"/>
    </xf>
    <xf numFmtId="164" fontId="21" fillId="0" borderId="2" xfId="1" applyFont="1" applyFill="1" applyBorder="1" applyAlignment="1">
      <alignment vertical="center"/>
    </xf>
    <xf numFmtId="0" fontId="37" fillId="0" borderId="2" xfId="0" applyFont="1" applyFill="1" applyBorder="1" applyAlignment="1">
      <alignment vertical="center" wrapText="1"/>
    </xf>
    <xf numFmtId="0" fontId="35" fillId="0" borderId="29" xfId="0" applyFont="1" applyFill="1" applyBorder="1" applyAlignment="1">
      <alignment horizontal="center" vertical="center" wrapText="1"/>
    </xf>
    <xf numFmtId="0" fontId="25" fillId="0" borderId="3"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21" fillId="0" borderId="2" xfId="4" applyFont="1" applyFill="1" applyBorder="1" applyAlignment="1">
      <alignment horizontal="center" vertical="center"/>
    </xf>
    <xf numFmtId="0" fontId="15" fillId="0" borderId="2" xfId="0" applyFont="1" applyFill="1" applyBorder="1" applyAlignment="1">
      <alignment vertical="center" wrapText="1"/>
    </xf>
    <xf numFmtId="0" fontId="33" fillId="0" borderId="29" xfId="4" applyFont="1" applyFill="1" applyBorder="1" applyAlignment="1">
      <alignment horizontal="left" vertical="center" wrapText="1"/>
    </xf>
    <xf numFmtId="0" fontId="29" fillId="0" borderId="2" xfId="0" applyFont="1" applyFill="1" applyBorder="1" applyAlignment="1">
      <alignment horizontal="center" vertical="center" wrapText="1"/>
    </xf>
    <xf numFmtId="0" fontId="19" fillId="8" borderId="1" xfId="0" applyFont="1" applyFill="1" applyBorder="1" applyAlignment="1">
      <alignment vertical="center"/>
    </xf>
    <xf numFmtId="0" fontId="0" fillId="8" borderId="24" xfId="0" applyFill="1" applyBorder="1" applyAlignment="1">
      <alignment vertical="center"/>
    </xf>
    <xf numFmtId="0" fontId="0" fillId="8" borderId="24" xfId="0" applyFill="1" applyBorder="1" applyAlignment="1">
      <alignment horizontal="center" vertical="center"/>
    </xf>
    <xf numFmtId="0" fontId="0" fillId="8" borderId="3" xfId="0" applyFill="1" applyBorder="1" applyAlignment="1">
      <alignment vertical="center" wrapText="1"/>
    </xf>
    <xf numFmtId="0" fontId="24" fillId="0" borderId="0" xfId="0" applyFont="1" applyFill="1" applyBorder="1" applyAlignment="1">
      <alignment horizontal="center" vertical="center"/>
    </xf>
    <xf numFmtId="0" fontId="15" fillId="0" borderId="0" xfId="0" applyFont="1" applyFill="1" applyBorder="1" applyAlignment="1">
      <alignment vertical="center" wrapText="1"/>
    </xf>
    <xf numFmtId="0" fontId="24" fillId="0" borderId="0" xfId="0" applyFont="1" applyFill="1" applyBorder="1" applyAlignment="1">
      <alignment vertical="center"/>
    </xf>
    <xf numFmtId="0" fontId="26" fillId="2" borderId="4" xfId="0" applyFont="1" applyFill="1" applyBorder="1" applyAlignment="1">
      <alignment horizontal="center" vertical="center"/>
    </xf>
    <xf numFmtId="0" fontId="26" fillId="2" borderId="6" xfId="0" applyFont="1" applyFill="1" applyBorder="1" applyAlignment="1">
      <alignment horizontal="center" vertical="center"/>
    </xf>
    <xf numFmtId="0" fontId="24"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26" fillId="5" borderId="24"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24" fillId="0" borderId="26" xfId="0" applyFont="1" applyBorder="1" applyAlignment="1">
      <alignment horizontal="left" vertical="center" wrapText="1"/>
    </xf>
    <xf numFmtId="0" fontId="28" fillId="5"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 xfId="0" applyFont="1" applyFill="1" applyBorder="1" applyAlignment="1">
      <alignment horizontal="center" vertical="center" wrapText="1"/>
    </xf>
    <xf numFmtId="164" fontId="25" fillId="5" borderId="21" xfId="1" applyFont="1" applyFill="1" applyBorder="1" applyAlignment="1">
      <alignment horizontal="right" vertical="center" wrapText="1"/>
    </xf>
    <xf numFmtId="164" fontId="25" fillId="5" borderId="22" xfId="1" applyFont="1" applyFill="1" applyBorder="1" applyAlignment="1">
      <alignment horizontal="right" vertical="center" wrapText="1"/>
    </xf>
    <xf numFmtId="164" fontId="25" fillId="5" borderId="23" xfId="1" applyFont="1" applyFill="1" applyBorder="1" applyAlignment="1">
      <alignment horizontal="right" vertical="center" wrapText="1"/>
    </xf>
    <xf numFmtId="0" fontId="20" fillId="0" borderId="0" xfId="0" applyFont="1" applyAlignment="1">
      <alignment horizontal="center"/>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 xfId="0" applyFont="1" applyBorder="1" applyAlignment="1">
      <alignment horizontal="center" vertical="center" wrapText="1"/>
    </xf>
    <xf numFmtId="0" fontId="20" fillId="0" borderId="27" xfId="0" applyFont="1" applyBorder="1" applyAlignment="1">
      <alignment horizontal="center" wrapText="1"/>
    </xf>
    <xf numFmtId="0" fontId="20" fillId="0" borderId="28" xfId="0" applyFont="1" applyBorder="1" applyAlignment="1">
      <alignment horizontal="center" wrapText="1"/>
    </xf>
    <xf numFmtId="164" fontId="20" fillId="2" borderId="1" xfId="0" applyNumberFormat="1" applyFont="1" applyFill="1" applyBorder="1" applyAlignment="1">
      <alignment horizontal="center" wrapText="1"/>
    </xf>
    <xf numFmtId="164" fontId="20" fillId="2" borderId="24" xfId="0" applyNumberFormat="1" applyFont="1" applyFill="1" applyBorder="1" applyAlignment="1">
      <alignment horizontal="center" wrapText="1"/>
    </xf>
    <xf numFmtId="164" fontId="20" fillId="2" borderId="3" xfId="0" applyNumberFormat="1" applyFont="1" applyFill="1" applyBorder="1" applyAlignment="1">
      <alignment horizontal="center" wrapText="1"/>
    </xf>
    <xf numFmtId="0" fontId="19" fillId="0" borderId="0" xfId="0" applyFont="1" applyAlignment="1">
      <alignment horizontal="center"/>
    </xf>
    <xf numFmtId="0" fontId="0" fillId="0" borderId="0" xfId="0" applyAlignment="1">
      <alignment horizontal="center"/>
    </xf>
    <xf numFmtId="0" fontId="19" fillId="0" borderId="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Alignment="1">
      <alignment horizontal="center" vertical="center" wrapText="1"/>
    </xf>
    <xf numFmtId="0" fontId="0" fillId="0" borderId="8"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24" fillId="0" borderId="2" xfId="0" applyFont="1" applyBorder="1" applyAlignment="1">
      <alignment horizontal="center" vertical="center" wrapText="1"/>
    </xf>
  </cellXfs>
  <cellStyles count="6">
    <cellStyle name="Currency" xfId="1" builtinId="4"/>
    <cellStyle name="Currency 2" xfId="2" xr:uid="{00000000-0005-0000-0000-000001000000}"/>
    <cellStyle name="Currency 5" xfId="5" xr:uid="{8DB739EB-55B8-7549-AADC-6727F6991A3B}"/>
    <cellStyle name="Normal" xfId="0" builtinId="0"/>
    <cellStyle name="Normal 4" xfId="3" xr:uid="{00000000-0005-0000-0000-000003000000}"/>
    <cellStyle name="Normal 6" xfId="4" xr:uid="{1DC02249-A298-4F4B-9FD8-33374600DB4E}"/>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4E2E5-898E-3A44-9BE1-BE4D3B2D58C9}">
  <dimension ref="A1:T22"/>
  <sheetViews>
    <sheetView tabSelected="1" zoomScale="110" zoomScaleNormal="110" workbookViewId="0">
      <pane ySplit="5" topLeftCell="A6" activePane="bottomLeft" state="frozen"/>
      <selection pane="bottomLeft" activeCell="T12" sqref="T12"/>
    </sheetView>
  </sheetViews>
  <sheetFormatPr baseColWidth="10" defaultColWidth="8.83203125" defaultRowHeight="16"/>
  <cols>
    <col min="1" max="3" width="8.83203125" style="70"/>
    <col min="4" max="5" width="29.1640625" style="70" customWidth="1"/>
    <col min="6" max="8" width="8.83203125" style="72"/>
    <col min="9" max="9" width="10.1640625" style="70" customWidth="1"/>
    <col min="10" max="10" width="8.83203125" style="70"/>
    <col min="11" max="11" width="9.5" style="70" bestFit="1" customWidth="1"/>
    <col min="12" max="12" width="10.6640625" style="70" customWidth="1"/>
    <col min="13" max="13" width="8.83203125" style="70"/>
    <col min="14" max="14" width="14.6640625" style="70" customWidth="1"/>
    <col min="15" max="15" width="8.83203125" style="70"/>
    <col min="16" max="16" width="9.5" style="70" customWidth="1"/>
    <col min="17" max="19" width="8.83203125" style="70"/>
    <col min="20" max="20" width="31.33203125" style="71" customWidth="1"/>
    <col min="21" max="16384" width="8.83203125" style="70"/>
  </cols>
  <sheetData>
    <row r="1" spans="1:20">
      <c r="A1" s="40"/>
      <c r="B1" s="163" t="s">
        <v>0</v>
      </c>
      <c r="C1" s="163"/>
      <c r="D1" s="163"/>
      <c r="E1" s="163"/>
      <c r="F1" s="163"/>
      <c r="G1" s="163"/>
      <c r="H1" s="163"/>
      <c r="I1" s="163"/>
      <c r="J1" s="163"/>
      <c r="K1" s="163"/>
      <c r="L1" s="163"/>
      <c r="M1" s="163"/>
      <c r="N1" s="163"/>
      <c r="O1" s="111"/>
      <c r="P1" s="111"/>
      <c r="Q1" s="111"/>
      <c r="R1" s="111"/>
      <c r="S1" s="40"/>
      <c r="T1" s="23"/>
    </row>
    <row r="2" spans="1:20" ht="16" customHeight="1">
      <c r="A2" s="40"/>
      <c r="B2" s="164" t="s">
        <v>39</v>
      </c>
      <c r="C2" s="165"/>
      <c r="D2" s="166"/>
      <c r="E2" s="166"/>
      <c r="F2" s="166"/>
      <c r="G2" s="166"/>
      <c r="H2" s="166"/>
      <c r="I2" s="166"/>
      <c r="J2" s="166"/>
      <c r="K2" s="166"/>
      <c r="L2" s="166"/>
      <c r="M2" s="166"/>
      <c r="N2" s="166"/>
      <c r="O2" s="166"/>
      <c r="P2" s="166"/>
      <c r="Q2" s="166"/>
      <c r="R2" s="167"/>
      <c r="S2" s="40"/>
      <c r="T2" s="23"/>
    </row>
    <row r="3" spans="1:20" ht="94.5" customHeight="1">
      <c r="A3" s="40"/>
      <c r="B3" s="168" t="s">
        <v>31</v>
      </c>
      <c r="C3" s="169"/>
      <c r="D3" s="170"/>
      <c r="E3" s="170"/>
      <c r="F3" s="170"/>
      <c r="G3" s="170"/>
      <c r="H3" s="170"/>
      <c r="I3" s="170"/>
      <c r="J3" s="170"/>
      <c r="K3" s="170"/>
      <c r="L3" s="170"/>
      <c r="M3" s="170"/>
      <c r="N3" s="170"/>
      <c r="O3" s="170"/>
      <c r="P3" s="170"/>
      <c r="Q3" s="170"/>
      <c r="R3" s="170"/>
      <c r="S3" s="40"/>
      <c r="T3" s="23"/>
    </row>
    <row r="4" spans="1:20" ht="23">
      <c r="A4" s="171"/>
      <c r="B4" s="171"/>
      <c r="C4" s="171"/>
      <c r="D4" s="171"/>
      <c r="E4" s="171"/>
      <c r="F4" s="171"/>
      <c r="G4" s="171"/>
      <c r="H4" s="171"/>
      <c r="I4" s="171"/>
      <c r="J4" s="171"/>
      <c r="K4" s="171"/>
      <c r="L4" s="171"/>
      <c r="M4" s="171"/>
      <c r="N4" s="171"/>
      <c r="O4" s="172" t="s">
        <v>13</v>
      </c>
      <c r="P4" s="172"/>
      <c r="Q4" s="172"/>
      <c r="R4" s="172"/>
      <c r="S4" s="173"/>
      <c r="T4" s="161" t="s">
        <v>22</v>
      </c>
    </row>
    <row r="5" spans="1:20" ht="143">
      <c r="A5" s="65" t="s">
        <v>25</v>
      </c>
      <c r="B5" s="66" t="s">
        <v>33</v>
      </c>
      <c r="C5" s="66" t="s">
        <v>34</v>
      </c>
      <c r="D5" s="67" t="s">
        <v>29</v>
      </c>
      <c r="E5" s="67" t="s">
        <v>37</v>
      </c>
      <c r="F5" s="65" t="s">
        <v>6</v>
      </c>
      <c r="G5" s="65" t="s">
        <v>5</v>
      </c>
      <c r="H5" s="65" t="s">
        <v>7</v>
      </c>
      <c r="I5" s="65" t="s">
        <v>1</v>
      </c>
      <c r="J5" s="65" t="s">
        <v>26</v>
      </c>
      <c r="K5" s="68" t="s">
        <v>17</v>
      </c>
      <c r="L5" s="65" t="s">
        <v>38</v>
      </c>
      <c r="M5" s="65" t="s">
        <v>18</v>
      </c>
      <c r="N5" s="65" t="s">
        <v>3</v>
      </c>
      <c r="O5" s="59" t="s">
        <v>10</v>
      </c>
      <c r="P5" s="59" t="s">
        <v>11</v>
      </c>
      <c r="Q5" s="59" t="s">
        <v>20</v>
      </c>
      <c r="R5" s="59" t="s">
        <v>12</v>
      </c>
      <c r="S5" s="77" t="s">
        <v>21</v>
      </c>
      <c r="T5" s="162"/>
    </row>
    <row r="6" spans="1:20" ht="44" customHeight="1">
      <c r="A6" s="112" t="s">
        <v>40</v>
      </c>
      <c r="B6" s="81" t="s">
        <v>41</v>
      </c>
      <c r="C6" s="56" t="s">
        <v>42</v>
      </c>
      <c r="D6" s="58" t="s">
        <v>43</v>
      </c>
      <c r="E6" s="58" t="s">
        <v>44</v>
      </c>
      <c r="F6" s="7" t="s">
        <v>52</v>
      </c>
      <c r="G6" s="53" t="s">
        <v>46</v>
      </c>
      <c r="H6" s="53" t="s">
        <v>47</v>
      </c>
      <c r="I6" s="43">
        <v>2710</v>
      </c>
      <c r="J6" s="112">
        <v>1</v>
      </c>
      <c r="K6" s="87">
        <f t="shared" ref="K6:K21" si="0">SUM(I6)*J6</f>
        <v>2710</v>
      </c>
      <c r="L6" s="87">
        <f t="shared" ref="L6:L21" si="1">SUM(K6)*0.09125</f>
        <v>247.28749999999999</v>
      </c>
      <c r="M6" s="43">
        <v>99</v>
      </c>
      <c r="N6" s="88">
        <f t="shared" ref="N6:N21" si="2">SUM(K6:M6)</f>
        <v>3056.2874999999999</v>
      </c>
      <c r="O6" s="22"/>
      <c r="P6" s="22" t="s">
        <v>67</v>
      </c>
      <c r="Q6" s="22"/>
      <c r="R6" s="22"/>
      <c r="S6" s="74"/>
      <c r="T6" s="58" t="s">
        <v>133</v>
      </c>
    </row>
    <row r="7" spans="1:20" ht="31.75" customHeight="1">
      <c r="A7" s="82" t="s">
        <v>54</v>
      </c>
      <c r="B7" s="81" t="s">
        <v>41</v>
      </c>
      <c r="C7" s="84" t="s">
        <v>42</v>
      </c>
      <c r="D7" s="91" t="s">
        <v>58</v>
      </c>
      <c r="E7" s="86" t="s">
        <v>56</v>
      </c>
      <c r="F7" s="7" t="s">
        <v>52</v>
      </c>
      <c r="G7" s="112" t="s">
        <v>46</v>
      </c>
      <c r="H7" s="112">
        <v>10</v>
      </c>
      <c r="I7" s="87">
        <v>41600</v>
      </c>
      <c r="J7" s="112">
        <v>1</v>
      </c>
      <c r="K7" s="87">
        <f t="shared" si="0"/>
        <v>41600</v>
      </c>
      <c r="L7" s="87">
        <f t="shared" si="1"/>
        <v>3796</v>
      </c>
      <c r="M7" s="87">
        <v>1900</v>
      </c>
      <c r="N7" s="88">
        <f t="shared" si="2"/>
        <v>47296</v>
      </c>
      <c r="O7" s="41" t="s">
        <v>67</v>
      </c>
      <c r="P7" s="22" t="s">
        <v>67</v>
      </c>
      <c r="Q7" s="22" t="s">
        <v>67</v>
      </c>
      <c r="R7" s="22"/>
      <c r="S7" s="90"/>
      <c r="T7" s="126" t="s">
        <v>131</v>
      </c>
    </row>
    <row r="8" spans="1:20" ht="31.75" customHeight="1">
      <c r="A8" s="82" t="s">
        <v>54</v>
      </c>
      <c r="B8" s="81" t="s">
        <v>41</v>
      </c>
      <c r="C8" s="92" t="s">
        <v>42</v>
      </c>
      <c r="D8" s="93" t="s">
        <v>59</v>
      </c>
      <c r="E8" s="86" t="s">
        <v>56</v>
      </c>
      <c r="F8" s="7" t="s">
        <v>52</v>
      </c>
      <c r="G8" s="112" t="s">
        <v>46</v>
      </c>
      <c r="H8" s="112">
        <v>10</v>
      </c>
      <c r="I8" s="87">
        <v>10075</v>
      </c>
      <c r="J8" s="112">
        <v>2</v>
      </c>
      <c r="K8" s="87">
        <f t="shared" si="0"/>
        <v>20150</v>
      </c>
      <c r="L8" s="87">
        <f t="shared" si="1"/>
        <v>1838.6875</v>
      </c>
      <c r="M8" s="87">
        <v>0</v>
      </c>
      <c r="N8" s="88">
        <f t="shared" si="2"/>
        <v>21988.6875</v>
      </c>
      <c r="O8" s="41" t="s">
        <v>67</v>
      </c>
      <c r="P8" s="22" t="s">
        <v>67</v>
      </c>
      <c r="Q8" s="22"/>
      <c r="R8" s="22"/>
      <c r="S8" s="90"/>
      <c r="T8" s="42" t="s">
        <v>151</v>
      </c>
    </row>
    <row r="9" spans="1:20" ht="31.75" customHeight="1">
      <c r="A9" s="82" t="s">
        <v>54</v>
      </c>
      <c r="B9" s="81" t="s">
        <v>41</v>
      </c>
      <c r="C9" s="92" t="s">
        <v>42</v>
      </c>
      <c r="D9" s="93" t="s">
        <v>60</v>
      </c>
      <c r="E9" s="86" t="s">
        <v>56</v>
      </c>
      <c r="F9" s="7" t="s">
        <v>52</v>
      </c>
      <c r="G9" s="112" t="s">
        <v>46</v>
      </c>
      <c r="H9" s="112">
        <v>10</v>
      </c>
      <c r="I9" s="87">
        <v>23345</v>
      </c>
      <c r="J9" s="112">
        <v>2</v>
      </c>
      <c r="K9" s="87">
        <f t="shared" si="0"/>
        <v>46690</v>
      </c>
      <c r="L9" s="87">
        <f t="shared" si="1"/>
        <v>4260.4624999999996</v>
      </c>
      <c r="M9" s="87">
        <v>390</v>
      </c>
      <c r="N9" s="88">
        <f t="shared" si="2"/>
        <v>51340.462500000001</v>
      </c>
      <c r="O9" s="41" t="s">
        <v>67</v>
      </c>
      <c r="P9" s="22" t="s">
        <v>67</v>
      </c>
      <c r="Q9" s="22"/>
      <c r="R9" s="22"/>
      <c r="S9" s="90"/>
      <c r="T9" s="42" t="s">
        <v>151</v>
      </c>
    </row>
    <row r="10" spans="1:20" ht="31.75" customHeight="1">
      <c r="A10" s="82" t="s">
        <v>54</v>
      </c>
      <c r="B10" s="81" t="s">
        <v>41</v>
      </c>
      <c r="C10" s="92" t="s">
        <v>42</v>
      </c>
      <c r="D10" s="93" t="s">
        <v>61</v>
      </c>
      <c r="E10" s="86" t="s">
        <v>56</v>
      </c>
      <c r="F10" s="7" t="s">
        <v>52</v>
      </c>
      <c r="G10" s="112" t="s">
        <v>46</v>
      </c>
      <c r="H10" s="112">
        <v>10</v>
      </c>
      <c r="I10" s="87">
        <v>15500</v>
      </c>
      <c r="J10" s="112">
        <v>1</v>
      </c>
      <c r="K10" s="87">
        <f t="shared" si="0"/>
        <v>15500</v>
      </c>
      <c r="L10" s="87">
        <f t="shared" si="1"/>
        <v>1414.375</v>
      </c>
      <c r="M10" s="87">
        <v>1100</v>
      </c>
      <c r="N10" s="88">
        <f t="shared" si="2"/>
        <v>18014.375</v>
      </c>
      <c r="O10" s="41" t="s">
        <v>67</v>
      </c>
      <c r="P10" s="22" t="s">
        <v>67</v>
      </c>
      <c r="Q10" s="22"/>
      <c r="R10" s="22"/>
      <c r="S10" s="90"/>
      <c r="T10" s="42" t="s">
        <v>151</v>
      </c>
    </row>
    <row r="11" spans="1:20" ht="31.75" customHeight="1">
      <c r="A11" s="82" t="s">
        <v>54</v>
      </c>
      <c r="B11" s="81" t="s">
        <v>41</v>
      </c>
      <c r="C11" s="84" t="s">
        <v>42</v>
      </c>
      <c r="D11" s="94" t="s">
        <v>62</v>
      </c>
      <c r="E11" s="86" t="s">
        <v>56</v>
      </c>
      <c r="F11" s="7" t="s">
        <v>52</v>
      </c>
      <c r="G11" s="112" t="s">
        <v>46</v>
      </c>
      <c r="H11" s="112">
        <v>15</v>
      </c>
      <c r="I11" s="87">
        <v>22000</v>
      </c>
      <c r="J11" s="112">
        <v>1</v>
      </c>
      <c r="K11" s="87">
        <f t="shared" si="0"/>
        <v>22000</v>
      </c>
      <c r="L11" s="87">
        <f t="shared" si="1"/>
        <v>2007.5</v>
      </c>
      <c r="M11" s="87">
        <v>1000</v>
      </c>
      <c r="N11" s="88">
        <f t="shared" si="2"/>
        <v>25007.5</v>
      </c>
      <c r="O11" s="41" t="s">
        <v>67</v>
      </c>
      <c r="P11" s="22" t="s">
        <v>67</v>
      </c>
      <c r="Q11" s="22"/>
      <c r="R11" s="22"/>
      <c r="S11" s="73"/>
      <c r="T11" s="42" t="s">
        <v>151</v>
      </c>
    </row>
    <row r="12" spans="1:20" ht="31.75" customHeight="1">
      <c r="A12" s="82" t="s">
        <v>54</v>
      </c>
      <c r="B12" s="81" t="s">
        <v>41</v>
      </c>
      <c r="C12" s="96" t="s">
        <v>42</v>
      </c>
      <c r="D12" s="93" t="s">
        <v>70</v>
      </c>
      <c r="E12" s="102" t="s">
        <v>71</v>
      </c>
      <c r="F12" s="97" t="s">
        <v>52</v>
      </c>
      <c r="G12" s="97" t="s">
        <v>50</v>
      </c>
      <c r="H12" s="98" t="s">
        <v>69</v>
      </c>
      <c r="I12" s="99">
        <v>999</v>
      </c>
      <c r="J12" s="100">
        <v>10</v>
      </c>
      <c r="K12" s="87">
        <f t="shared" si="0"/>
        <v>9990</v>
      </c>
      <c r="L12" s="87">
        <f t="shared" si="1"/>
        <v>911.58749999999998</v>
      </c>
      <c r="M12" s="101">
        <v>0</v>
      </c>
      <c r="N12" s="88">
        <f t="shared" si="2"/>
        <v>10901.5875</v>
      </c>
      <c r="O12" s="41" t="s">
        <v>67</v>
      </c>
      <c r="P12" s="22" t="s">
        <v>67</v>
      </c>
      <c r="Q12" s="22" t="s">
        <v>67</v>
      </c>
      <c r="R12" s="22"/>
      <c r="S12" s="74"/>
      <c r="T12" s="93" t="s">
        <v>134</v>
      </c>
    </row>
    <row r="13" spans="1:20" ht="31.75" customHeight="1">
      <c r="A13" s="82" t="s">
        <v>54</v>
      </c>
      <c r="B13" s="81" t="s">
        <v>41</v>
      </c>
      <c r="C13" s="56" t="s">
        <v>42</v>
      </c>
      <c r="D13" s="109" t="s">
        <v>85</v>
      </c>
      <c r="E13" s="86" t="s">
        <v>56</v>
      </c>
      <c r="F13" s="129" t="s">
        <v>52</v>
      </c>
      <c r="G13" s="129" t="s">
        <v>46</v>
      </c>
      <c r="H13" s="117" t="s">
        <v>86</v>
      </c>
      <c r="I13" s="87">
        <v>24000</v>
      </c>
      <c r="J13" s="117">
        <v>1</v>
      </c>
      <c r="K13" s="87">
        <f t="shared" si="0"/>
        <v>24000</v>
      </c>
      <c r="L13" s="87">
        <f t="shared" si="1"/>
        <v>2190</v>
      </c>
      <c r="M13" s="87">
        <v>100</v>
      </c>
      <c r="N13" s="88">
        <f t="shared" si="2"/>
        <v>26290</v>
      </c>
      <c r="O13" s="41" t="s">
        <v>67</v>
      </c>
      <c r="P13" s="22" t="s">
        <v>67</v>
      </c>
      <c r="Q13" s="22"/>
      <c r="R13" s="22"/>
      <c r="S13" s="73"/>
      <c r="T13" s="42" t="s">
        <v>87</v>
      </c>
    </row>
    <row r="14" spans="1:20" ht="31.75" customHeight="1">
      <c r="A14" s="127" t="s">
        <v>92</v>
      </c>
      <c r="B14" s="81" t="s">
        <v>41</v>
      </c>
      <c r="C14" s="56" t="s">
        <v>42</v>
      </c>
      <c r="D14" s="42" t="s">
        <v>93</v>
      </c>
      <c r="E14" s="58" t="s">
        <v>94</v>
      </c>
      <c r="F14" s="53" t="s">
        <v>52</v>
      </c>
      <c r="G14" s="53" t="s">
        <v>95</v>
      </c>
      <c r="H14" s="112" t="s">
        <v>69</v>
      </c>
      <c r="I14" s="43">
        <v>2300</v>
      </c>
      <c r="J14" s="53">
        <v>10</v>
      </c>
      <c r="K14" s="87">
        <f t="shared" si="0"/>
        <v>23000</v>
      </c>
      <c r="L14" s="87">
        <f t="shared" si="1"/>
        <v>2098.75</v>
      </c>
      <c r="M14" s="43">
        <v>0</v>
      </c>
      <c r="N14" s="88">
        <f t="shared" si="2"/>
        <v>25098.75</v>
      </c>
      <c r="O14" s="41" t="s">
        <v>67</v>
      </c>
      <c r="P14" s="41" t="s">
        <v>67</v>
      </c>
      <c r="Q14" s="41"/>
      <c r="R14" s="41"/>
      <c r="S14" s="74"/>
      <c r="T14" s="42" t="s">
        <v>126</v>
      </c>
    </row>
    <row r="15" spans="1:20" ht="64" customHeight="1">
      <c r="A15" s="117" t="s">
        <v>119</v>
      </c>
      <c r="B15" s="56" t="s">
        <v>63</v>
      </c>
      <c r="C15" s="56" t="s">
        <v>42</v>
      </c>
      <c r="D15" s="58" t="s">
        <v>120</v>
      </c>
      <c r="E15" s="58" t="s">
        <v>121</v>
      </c>
      <c r="F15" s="53" t="s">
        <v>52</v>
      </c>
      <c r="G15" s="53" t="s">
        <v>50</v>
      </c>
      <c r="H15" s="53" t="s">
        <v>53</v>
      </c>
      <c r="I15" s="43">
        <v>2094</v>
      </c>
      <c r="J15" s="112">
        <v>31</v>
      </c>
      <c r="K15" s="43">
        <f t="shared" si="0"/>
        <v>64914</v>
      </c>
      <c r="L15" s="43">
        <f t="shared" si="1"/>
        <v>5923.4025000000001</v>
      </c>
      <c r="M15" s="43">
        <v>0</v>
      </c>
      <c r="N15" s="110">
        <f t="shared" si="2"/>
        <v>70837.402499999997</v>
      </c>
      <c r="O15" s="22" t="s">
        <v>67</v>
      </c>
      <c r="P15" s="22" t="s">
        <v>67</v>
      </c>
      <c r="Q15" s="22" t="s">
        <v>67</v>
      </c>
      <c r="R15" s="22" t="s">
        <v>67</v>
      </c>
      <c r="S15" s="74"/>
      <c r="T15" s="42" t="s">
        <v>137</v>
      </c>
    </row>
    <row r="16" spans="1:20" ht="77" customHeight="1">
      <c r="A16" s="128" t="s">
        <v>54</v>
      </c>
      <c r="B16" s="56" t="s">
        <v>63</v>
      </c>
      <c r="C16" s="56" t="s">
        <v>42</v>
      </c>
      <c r="D16" s="107" t="s">
        <v>83</v>
      </c>
      <c r="E16" s="86" t="s">
        <v>84</v>
      </c>
      <c r="F16" s="130" t="s">
        <v>52</v>
      </c>
      <c r="G16" s="130" t="s">
        <v>50</v>
      </c>
      <c r="H16" s="106" t="s">
        <v>69</v>
      </c>
      <c r="I16" s="108">
        <v>9250</v>
      </c>
      <c r="J16" s="53">
        <v>10</v>
      </c>
      <c r="K16" s="87">
        <f t="shared" si="0"/>
        <v>92500</v>
      </c>
      <c r="L16" s="87">
        <f t="shared" si="1"/>
        <v>8440.625</v>
      </c>
      <c r="M16" s="101">
        <v>0</v>
      </c>
      <c r="N16" s="88">
        <f t="shared" si="2"/>
        <v>100940.625</v>
      </c>
      <c r="O16" s="41" t="s">
        <v>67</v>
      </c>
      <c r="P16" s="41" t="s">
        <v>67</v>
      </c>
      <c r="Q16" s="41"/>
      <c r="R16" s="41"/>
      <c r="S16" s="73"/>
      <c r="T16" s="42" t="s">
        <v>136</v>
      </c>
    </row>
    <row r="17" spans="1:20" ht="62" customHeight="1">
      <c r="A17" s="118" t="s">
        <v>92</v>
      </c>
      <c r="B17" s="56" t="s">
        <v>63</v>
      </c>
      <c r="C17" s="56" t="s">
        <v>42</v>
      </c>
      <c r="D17" s="58" t="s">
        <v>99</v>
      </c>
      <c r="E17" s="58" t="s">
        <v>94</v>
      </c>
      <c r="F17" s="53" t="s">
        <v>52</v>
      </c>
      <c r="G17" s="53" t="s">
        <v>95</v>
      </c>
      <c r="H17" s="53" t="s">
        <v>100</v>
      </c>
      <c r="I17" s="43">
        <v>5226</v>
      </c>
      <c r="J17" s="117">
        <v>8</v>
      </c>
      <c r="K17" s="87">
        <f t="shared" si="0"/>
        <v>41808</v>
      </c>
      <c r="L17" s="87">
        <f t="shared" si="1"/>
        <v>3814.98</v>
      </c>
      <c r="M17" s="43">
        <v>0</v>
      </c>
      <c r="N17" s="88">
        <f t="shared" si="2"/>
        <v>45622.98</v>
      </c>
      <c r="O17" s="22" t="s">
        <v>67</v>
      </c>
      <c r="P17" s="22" t="s">
        <v>67</v>
      </c>
      <c r="Q17" s="22"/>
      <c r="R17" s="22"/>
      <c r="S17" s="74"/>
      <c r="T17" s="42" t="s">
        <v>101</v>
      </c>
    </row>
    <row r="18" spans="1:20" ht="49" customHeight="1">
      <c r="A18" s="118" t="s">
        <v>92</v>
      </c>
      <c r="B18" s="56" t="s">
        <v>63</v>
      </c>
      <c r="C18" s="56" t="s">
        <v>42</v>
      </c>
      <c r="D18" s="58" t="s">
        <v>102</v>
      </c>
      <c r="E18" s="58" t="s">
        <v>94</v>
      </c>
      <c r="F18" s="53" t="s">
        <v>52</v>
      </c>
      <c r="G18" s="53" t="s">
        <v>95</v>
      </c>
      <c r="H18" s="53" t="s">
        <v>69</v>
      </c>
      <c r="I18" s="43">
        <v>1129</v>
      </c>
      <c r="J18" s="117">
        <v>6</v>
      </c>
      <c r="K18" s="87">
        <f t="shared" si="0"/>
        <v>6774</v>
      </c>
      <c r="L18" s="87">
        <f t="shared" si="1"/>
        <v>618.12749999999994</v>
      </c>
      <c r="M18" s="43">
        <v>0</v>
      </c>
      <c r="N18" s="88">
        <f t="shared" si="2"/>
        <v>7392.1274999999996</v>
      </c>
      <c r="O18" s="22" t="s">
        <v>67</v>
      </c>
      <c r="P18" s="22" t="s">
        <v>67</v>
      </c>
      <c r="Q18" s="22"/>
      <c r="R18" s="22"/>
      <c r="S18" s="74"/>
      <c r="T18" s="42" t="s">
        <v>103</v>
      </c>
    </row>
    <row r="19" spans="1:20" ht="49" customHeight="1">
      <c r="A19" s="118" t="s">
        <v>92</v>
      </c>
      <c r="B19" s="56" t="s">
        <v>63</v>
      </c>
      <c r="C19" s="56" t="s">
        <v>42</v>
      </c>
      <c r="D19" s="42" t="s">
        <v>118</v>
      </c>
      <c r="E19" s="58" t="s">
        <v>123</v>
      </c>
      <c r="F19" s="53" t="s">
        <v>52</v>
      </c>
      <c r="G19" s="53" t="s">
        <v>95</v>
      </c>
      <c r="H19" s="117" t="s">
        <v>100</v>
      </c>
      <c r="I19" s="43">
        <v>3300</v>
      </c>
      <c r="J19" s="53">
        <v>2</v>
      </c>
      <c r="K19" s="87">
        <f t="shared" si="0"/>
        <v>6600</v>
      </c>
      <c r="L19" s="87">
        <f t="shared" si="1"/>
        <v>602.25</v>
      </c>
      <c r="M19" s="43">
        <v>200</v>
      </c>
      <c r="N19" s="88">
        <f t="shared" si="2"/>
        <v>7402.25</v>
      </c>
      <c r="O19" s="41" t="s">
        <v>67</v>
      </c>
      <c r="P19" s="41" t="s">
        <v>67</v>
      </c>
      <c r="Q19" s="41" t="s">
        <v>67</v>
      </c>
      <c r="R19" s="41"/>
      <c r="S19" s="74"/>
      <c r="T19" s="42" t="s">
        <v>138</v>
      </c>
    </row>
    <row r="20" spans="1:20" ht="64" customHeight="1">
      <c r="A20" s="118" t="s">
        <v>92</v>
      </c>
      <c r="B20" s="119" t="s">
        <v>63</v>
      </c>
      <c r="C20" s="119" t="s">
        <v>42</v>
      </c>
      <c r="D20" s="120" t="s">
        <v>110</v>
      </c>
      <c r="E20" s="121" t="s">
        <v>94</v>
      </c>
      <c r="F20" s="122" t="s">
        <v>111</v>
      </c>
      <c r="G20" s="122" t="s">
        <v>97</v>
      </c>
      <c r="H20" s="118">
        <v>5</v>
      </c>
      <c r="I20" s="123">
        <v>1899</v>
      </c>
      <c r="J20" s="122">
        <v>30</v>
      </c>
      <c r="K20" s="124">
        <f t="shared" si="0"/>
        <v>56970</v>
      </c>
      <c r="L20" s="123">
        <f t="shared" si="1"/>
        <v>5198.5124999999998</v>
      </c>
      <c r="M20" s="123">
        <v>0</v>
      </c>
      <c r="N20" s="125">
        <f t="shared" si="2"/>
        <v>62168.512499999997</v>
      </c>
      <c r="O20" s="41" t="s">
        <v>67</v>
      </c>
      <c r="P20" s="41" t="s">
        <v>67</v>
      </c>
      <c r="Q20" s="41"/>
      <c r="R20" s="41"/>
      <c r="S20" s="73"/>
      <c r="T20" s="120" t="s">
        <v>139</v>
      </c>
    </row>
    <row r="21" spans="1:20" ht="64" customHeight="1" thickBot="1">
      <c r="A21" s="118" t="s">
        <v>92</v>
      </c>
      <c r="B21" s="119" t="s">
        <v>63</v>
      </c>
      <c r="C21" s="119" t="s">
        <v>42</v>
      </c>
      <c r="D21" s="120" t="s">
        <v>112</v>
      </c>
      <c r="E21" s="121" t="s">
        <v>94</v>
      </c>
      <c r="F21" s="122" t="s">
        <v>111</v>
      </c>
      <c r="G21" s="122" t="s">
        <v>97</v>
      </c>
      <c r="H21" s="118" t="s">
        <v>100</v>
      </c>
      <c r="I21" s="123">
        <v>2396</v>
      </c>
      <c r="J21" s="122">
        <v>15</v>
      </c>
      <c r="K21" s="124">
        <f t="shared" si="0"/>
        <v>35940</v>
      </c>
      <c r="L21" s="123">
        <f t="shared" si="1"/>
        <v>3279.5250000000001</v>
      </c>
      <c r="M21" s="123">
        <v>0</v>
      </c>
      <c r="N21" s="125">
        <f t="shared" si="2"/>
        <v>39219.525000000001</v>
      </c>
      <c r="O21" s="41" t="s">
        <v>67</v>
      </c>
      <c r="P21" s="41" t="s">
        <v>67</v>
      </c>
      <c r="Q21" s="41" t="s">
        <v>67</v>
      </c>
      <c r="R21" s="41"/>
      <c r="S21" s="73"/>
      <c r="T21" s="120" t="s">
        <v>132</v>
      </c>
    </row>
    <row r="22" spans="1:20" ht="52" thickBot="1">
      <c r="A22" s="113" t="s">
        <v>28</v>
      </c>
      <c r="B22" s="114"/>
      <c r="C22" s="114"/>
      <c r="D22" s="114"/>
      <c r="E22" s="114"/>
      <c r="F22" s="114"/>
      <c r="G22" s="114"/>
      <c r="H22" s="114"/>
      <c r="I22" s="114"/>
      <c r="J22" s="114"/>
      <c r="K22" s="114"/>
      <c r="L22" s="114"/>
      <c r="M22" s="115"/>
      <c r="N22" s="60">
        <f>SUM(N6:N21)</f>
        <v>562577.07250000001</v>
      </c>
      <c r="O22" s="61"/>
      <c r="P22" s="62"/>
      <c r="Q22" s="62"/>
      <c r="R22" s="62"/>
      <c r="S22" s="75"/>
      <c r="T22" s="76"/>
    </row>
  </sheetData>
  <sortState ref="A6:T21">
    <sortCondition ref="B6:B21"/>
    <sortCondition ref="A6:A21"/>
  </sortState>
  <mergeCells count="6">
    <mergeCell ref="T4:T5"/>
    <mergeCell ref="B1:N1"/>
    <mergeCell ref="B2:R2"/>
    <mergeCell ref="B3:R3"/>
    <mergeCell ref="A4:N4"/>
    <mergeCell ref="O4:S4"/>
  </mergeCells>
  <dataValidations disablePrompts="1" count="1">
    <dataValidation allowBlank="1" showInputMessage="1" showErrorMessage="1" promptTitle="Enter Justification" sqref="E12" xr:uid="{8E6A2B54-EE7D-5243-A295-1A04539E1E8C}"/>
  </dataValidations>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83C27-E5DE-984D-AD88-2739DD533DF9}">
  <dimension ref="A1:T17"/>
  <sheetViews>
    <sheetView zoomScale="110" zoomScaleNormal="110" workbookViewId="0">
      <pane ySplit="5" topLeftCell="A6" activePane="bottomLeft" state="frozen"/>
      <selection pane="bottomLeft" activeCell="T12" sqref="T12"/>
    </sheetView>
  </sheetViews>
  <sheetFormatPr baseColWidth="10" defaultColWidth="8.83203125" defaultRowHeight="16"/>
  <cols>
    <col min="1" max="3" width="8.83203125" style="70"/>
    <col min="4" max="5" width="29.1640625" style="70" customWidth="1"/>
    <col min="6" max="8" width="8.83203125" style="72"/>
    <col min="9" max="9" width="10.1640625" style="70" customWidth="1"/>
    <col min="10" max="10" width="8.83203125" style="70"/>
    <col min="11" max="11" width="9.5" style="70" bestFit="1" customWidth="1"/>
    <col min="12" max="12" width="10.6640625" style="70" customWidth="1"/>
    <col min="13" max="13" width="8.83203125" style="70"/>
    <col min="14" max="14" width="14.6640625" style="70" customWidth="1"/>
    <col min="15" max="15" width="8.83203125" style="70"/>
    <col min="16" max="16" width="9.5" style="70" customWidth="1"/>
    <col min="17" max="19" width="8.83203125" style="70"/>
    <col min="20" max="20" width="31.33203125" style="71" customWidth="1"/>
    <col min="21" max="16384" width="8.83203125" style="70"/>
  </cols>
  <sheetData>
    <row r="1" spans="1:20">
      <c r="A1" s="40"/>
      <c r="B1" s="163" t="s">
        <v>0</v>
      </c>
      <c r="C1" s="163"/>
      <c r="D1" s="163"/>
      <c r="E1" s="163"/>
      <c r="F1" s="163"/>
      <c r="G1" s="163"/>
      <c r="H1" s="163"/>
      <c r="I1" s="163"/>
      <c r="J1" s="163"/>
      <c r="K1" s="163"/>
      <c r="L1" s="163"/>
      <c r="M1" s="163"/>
      <c r="N1" s="163"/>
      <c r="O1" s="116"/>
      <c r="P1" s="116"/>
      <c r="Q1" s="116"/>
      <c r="R1" s="116"/>
      <c r="S1" s="40"/>
      <c r="T1" s="23"/>
    </row>
    <row r="2" spans="1:20" ht="16" customHeight="1">
      <c r="A2" s="40"/>
      <c r="B2" s="164" t="s">
        <v>39</v>
      </c>
      <c r="C2" s="165"/>
      <c r="D2" s="166"/>
      <c r="E2" s="166"/>
      <c r="F2" s="166"/>
      <c r="G2" s="166"/>
      <c r="H2" s="166"/>
      <c r="I2" s="166"/>
      <c r="J2" s="166"/>
      <c r="K2" s="166"/>
      <c r="L2" s="166"/>
      <c r="M2" s="166"/>
      <c r="N2" s="166"/>
      <c r="O2" s="166"/>
      <c r="P2" s="166"/>
      <c r="Q2" s="166"/>
      <c r="R2" s="167"/>
      <c r="S2" s="40"/>
      <c r="T2" s="23"/>
    </row>
    <row r="3" spans="1:20" ht="94.5" customHeight="1">
      <c r="A3" s="40"/>
      <c r="B3" s="168" t="s">
        <v>31</v>
      </c>
      <c r="C3" s="169"/>
      <c r="D3" s="170"/>
      <c r="E3" s="170"/>
      <c r="F3" s="170"/>
      <c r="G3" s="170"/>
      <c r="H3" s="170"/>
      <c r="I3" s="170"/>
      <c r="J3" s="170"/>
      <c r="K3" s="170"/>
      <c r="L3" s="170"/>
      <c r="M3" s="170"/>
      <c r="N3" s="170"/>
      <c r="O3" s="170"/>
      <c r="P3" s="170"/>
      <c r="Q3" s="170"/>
      <c r="R3" s="170"/>
      <c r="S3" s="40"/>
      <c r="T3" s="23"/>
    </row>
    <row r="4" spans="1:20" ht="23">
      <c r="A4" s="171"/>
      <c r="B4" s="171"/>
      <c r="C4" s="171"/>
      <c r="D4" s="171"/>
      <c r="E4" s="171"/>
      <c r="F4" s="171"/>
      <c r="G4" s="171"/>
      <c r="H4" s="171"/>
      <c r="I4" s="171"/>
      <c r="J4" s="171"/>
      <c r="K4" s="171"/>
      <c r="L4" s="171"/>
      <c r="M4" s="171"/>
      <c r="N4" s="171"/>
      <c r="O4" s="172" t="s">
        <v>13</v>
      </c>
      <c r="P4" s="172"/>
      <c r="Q4" s="172"/>
      <c r="R4" s="172"/>
      <c r="S4" s="173"/>
      <c r="T4" s="161" t="s">
        <v>22</v>
      </c>
    </row>
    <row r="5" spans="1:20" ht="143">
      <c r="A5" s="65" t="s">
        <v>25</v>
      </c>
      <c r="B5" s="66" t="s">
        <v>33</v>
      </c>
      <c r="C5" s="66" t="s">
        <v>34</v>
      </c>
      <c r="D5" s="67" t="s">
        <v>29</v>
      </c>
      <c r="E5" s="67" t="s">
        <v>37</v>
      </c>
      <c r="F5" s="65" t="s">
        <v>6</v>
      </c>
      <c r="G5" s="65" t="s">
        <v>5</v>
      </c>
      <c r="H5" s="65" t="s">
        <v>7</v>
      </c>
      <c r="I5" s="65" t="s">
        <v>1</v>
      </c>
      <c r="J5" s="65" t="s">
        <v>26</v>
      </c>
      <c r="K5" s="68" t="s">
        <v>17</v>
      </c>
      <c r="L5" s="65" t="s">
        <v>38</v>
      </c>
      <c r="M5" s="65" t="s">
        <v>18</v>
      </c>
      <c r="N5" s="65" t="s">
        <v>3</v>
      </c>
      <c r="O5" s="59" t="s">
        <v>10</v>
      </c>
      <c r="P5" s="59" t="s">
        <v>11</v>
      </c>
      <c r="Q5" s="59" t="s">
        <v>20</v>
      </c>
      <c r="R5" s="59" t="s">
        <v>12</v>
      </c>
      <c r="S5" s="77" t="s">
        <v>21</v>
      </c>
      <c r="T5" s="162"/>
    </row>
    <row r="6" spans="1:20" ht="31.75" customHeight="1">
      <c r="A6" s="82" t="s">
        <v>54</v>
      </c>
      <c r="B6" s="95" t="s">
        <v>41</v>
      </c>
      <c r="C6" s="96" t="s">
        <v>42</v>
      </c>
      <c r="D6" s="93" t="s">
        <v>70</v>
      </c>
      <c r="E6" s="102" t="s">
        <v>71</v>
      </c>
      <c r="F6" s="97" t="s">
        <v>52</v>
      </c>
      <c r="G6" s="97" t="s">
        <v>50</v>
      </c>
      <c r="H6" s="98" t="s">
        <v>69</v>
      </c>
      <c r="I6" s="99">
        <v>999</v>
      </c>
      <c r="J6" s="100">
        <v>10</v>
      </c>
      <c r="K6" s="87">
        <f>SUM(I6)*J6</f>
        <v>9990</v>
      </c>
      <c r="L6" s="87">
        <f>SUM(K6)*0.09125</f>
        <v>911.58749999999998</v>
      </c>
      <c r="M6" s="101">
        <v>0</v>
      </c>
      <c r="N6" s="88">
        <f t="shared" ref="N6:N16" si="0">SUM(K6:M6)</f>
        <v>10901.5875</v>
      </c>
      <c r="O6" s="22"/>
      <c r="P6" s="22" t="s">
        <v>67</v>
      </c>
      <c r="Q6" s="22" t="s">
        <v>67</v>
      </c>
      <c r="R6" s="22"/>
      <c r="S6" s="74"/>
      <c r="T6" s="126" t="s">
        <v>135</v>
      </c>
    </row>
    <row r="7" spans="1:20" ht="31.75" customHeight="1">
      <c r="A7" s="131" t="s">
        <v>54</v>
      </c>
      <c r="B7" s="132" t="s">
        <v>41</v>
      </c>
      <c r="C7" s="133" t="s">
        <v>65</v>
      </c>
      <c r="D7" s="134" t="s">
        <v>73</v>
      </c>
      <c r="E7" s="134" t="s">
        <v>74</v>
      </c>
      <c r="F7" s="135" t="s">
        <v>52</v>
      </c>
      <c r="G7" s="135" t="s">
        <v>46</v>
      </c>
      <c r="H7" s="136">
        <v>1</v>
      </c>
      <c r="I7" s="99">
        <v>5500</v>
      </c>
      <c r="J7" s="137" t="s">
        <v>66</v>
      </c>
      <c r="K7" s="99">
        <v>5500</v>
      </c>
      <c r="L7" s="124">
        <v>0</v>
      </c>
      <c r="M7" s="137">
        <v>0</v>
      </c>
      <c r="N7" s="125">
        <f t="shared" si="0"/>
        <v>5500</v>
      </c>
      <c r="O7" s="22"/>
      <c r="P7" s="22"/>
      <c r="Q7" s="22"/>
      <c r="R7" s="22" t="s">
        <v>67</v>
      </c>
      <c r="S7" s="74"/>
      <c r="T7" s="120" t="s">
        <v>127</v>
      </c>
    </row>
    <row r="8" spans="1:20" ht="31.75" customHeight="1">
      <c r="A8" s="131" t="s">
        <v>54</v>
      </c>
      <c r="B8" s="132" t="s">
        <v>41</v>
      </c>
      <c r="C8" s="131" t="s">
        <v>65</v>
      </c>
      <c r="D8" s="138" t="s">
        <v>75</v>
      </c>
      <c r="E8" s="134" t="s">
        <v>76</v>
      </c>
      <c r="F8" s="135" t="s">
        <v>52</v>
      </c>
      <c r="G8" s="135" t="s">
        <v>46</v>
      </c>
      <c r="H8" s="136">
        <v>1</v>
      </c>
      <c r="I8" s="99">
        <v>6000</v>
      </c>
      <c r="J8" s="137" t="s">
        <v>66</v>
      </c>
      <c r="K8" s="99">
        <v>6000</v>
      </c>
      <c r="L8" s="124">
        <v>0</v>
      </c>
      <c r="M8" s="137">
        <v>0</v>
      </c>
      <c r="N8" s="125">
        <f t="shared" si="0"/>
        <v>6000</v>
      </c>
      <c r="O8" s="22"/>
      <c r="P8" s="22"/>
      <c r="Q8" s="22"/>
      <c r="R8" s="22" t="s">
        <v>67</v>
      </c>
      <c r="S8" s="74"/>
      <c r="T8" s="120" t="s">
        <v>127</v>
      </c>
    </row>
    <row r="9" spans="1:20" ht="42" customHeight="1">
      <c r="A9" s="131" t="s">
        <v>54</v>
      </c>
      <c r="B9" s="132" t="s">
        <v>41</v>
      </c>
      <c r="C9" s="119" t="s">
        <v>65</v>
      </c>
      <c r="D9" s="143" t="s">
        <v>88</v>
      </c>
      <c r="E9" s="141" t="s">
        <v>56</v>
      </c>
      <c r="F9" s="127" t="s">
        <v>52</v>
      </c>
      <c r="G9" s="127" t="s">
        <v>50</v>
      </c>
      <c r="H9" s="118">
        <v>1</v>
      </c>
      <c r="I9" s="124">
        <v>6000</v>
      </c>
      <c r="J9" s="118">
        <v>1</v>
      </c>
      <c r="K9" s="124">
        <f>SUM(I9)*J9</f>
        <v>6000</v>
      </c>
      <c r="L9" s="124">
        <f>SUM(K9)*0.09125</f>
        <v>547.5</v>
      </c>
      <c r="M9" s="124">
        <v>0</v>
      </c>
      <c r="N9" s="125">
        <f t="shared" si="0"/>
        <v>6547.5</v>
      </c>
      <c r="O9" s="22"/>
      <c r="P9" s="22"/>
      <c r="Q9" s="22" t="s">
        <v>67</v>
      </c>
      <c r="R9" s="22" t="s">
        <v>67</v>
      </c>
      <c r="S9" s="73"/>
      <c r="T9" s="120" t="s">
        <v>149</v>
      </c>
    </row>
    <row r="10" spans="1:20" ht="31.75" customHeight="1">
      <c r="A10" s="131" t="s">
        <v>54</v>
      </c>
      <c r="B10" s="132" t="s">
        <v>41</v>
      </c>
      <c r="C10" s="119" t="s">
        <v>42</v>
      </c>
      <c r="D10" s="143" t="s">
        <v>91</v>
      </c>
      <c r="E10" s="141" t="s">
        <v>56</v>
      </c>
      <c r="F10" s="118" t="s">
        <v>52</v>
      </c>
      <c r="G10" s="118" t="s">
        <v>50</v>
      </c>
      <c r="H10" s="118">
        <v>10</v>
      </c>
      <c r="I10" s="124">
        <v>1910</v>
      </c>
      <c r="J10" s="118">
        <v>2</v>
      </c>
      <c r="K10" s="124">
        <f>SUM(I10)*J10</f>
        <v>3820</v>
      </c>
      <c r="L10" s="124">
        <f>SUM(K10)*0.09125</f>
        <v>348.57499999999999</v>
      </c>
      <c r="M10" s="124"/>
      <c r="N10" s="125">
        <f t="shared" si="0"/>
        <v>4168.5749999999998</v>
      </c>
      <c r="O10" s="22"/>
      <c r="P10" s="22"/>
      <c r="Q10" s="22" t="s">
        <v>67</v>
      </c>
      <c r="R10" s="22" t="s">
        <v>67</v>
      </c>
      <c r="S10" s="73"/>
      <c r="T10" s="120" t="s">
        <v>150</v>
      </c>
    </row>
    <row r="11" spans="1:20" ht="31.75" customHeight="1">
      <c r="A11" s="131" t="s">
        <v>77</v>
      </c>
      <c r="B11" s="132" t="s">
        <v>41</v>
      </c>
      <c r="C11" s="139" t="s">
        <v>65</v>
      </c>
      <c r="D11" s="140" t="s">
        <v>78</v>
      </c>
      <c r="E11" s="141" t="s">
        <v>56</v>
      </c>
      <c r="F11" s="150" t="s">
        <v>52</v>
      </c>
      <c r="G11" s="150" t="s">
        <v>46</v>
      </c>
      <c r="H11" s="136">
        <v>1</v>
      </c>
      <c r="I11" s="142">
        <v>755</v>
      </c>
      <c r="J11" s="118" t="s">
        <v>128</v>
      </c>
      <c r="K11" s="142">
        <v>755</v>
      </c>
      <c r="L11" s="124">
        <v>0</v>
      </c>
      <c r="M11" s="122">
        <v>0</v>
      </c>
      <c r="N11" s="125">
        <f t="shared" si="0"/>
        <v>755</v>
      </c>
      <c r="O11" s="22"/>
      <c r="P11" s="22"/>
      <c r="Q11" s="22"/>
      <c r="R11" s="22" t="s">
        <v>67</v>
      </c>
      <c r="S11" s="74"/>
      <c r="T11" s="120" t="s">
        <v>127</v>
      </c>
    </row>
    <row r="12" spans="1:20" ht="77" customHeight="1">
      <c r="A12" s="117" t="s">
        <v>119</v>
      </c>
      <c r="B12" s="56" t="s">
        <v>63</v>
      </c>
      <c r="C12" s="56" t="s">
        <v>42</v>
      </c>
      <c r="D12" s="58" t="s">
        <v>120</v>
      </c>
      <c r="E12" s="58" t="s">
        <v>121</v>
      </c>
      <c r="F12" s="53" t="s">
        <v>52</v>
      </c>
      <c r="G12" s="53" t="s">
        <v>50</v>
      </c>
      <c r="H12" s="53" t="s">
        <v>53</v>
      </c>
      <c r="I12" s="43">
        <v>2094</v>
      </c>
      <c r="J12" s="117">
        <v>31</v>
      </c>
      <c r="K12" s="43">
        <f>SUM(I12)*J12</f>
        <v>64914</v>
      </c>
      <c r="L12" s="43">
        <f>SUM(K12)*0.09125</f>
        <v>5923.4025000000001</v>
      </c>
      <c r="M12" s="43">
        <v>0</v>
      </c>
      <c r="N12" s="110">
        <f t="shared" si="0"/>
        <v>70837.402499999997</v>
      </c>
      <c r="O12" s="22"/>
      <c r="P12" s="22" t="s">
        <v>67</v>
      </c>
      <c r="Q12" s="22" t="s">
        <v>67</v>
      </c>
      <c r="R12" s="22" t="s">
        <v>67</v>
      </c>
      <c r="S12" s="74"/>
      <c r="T12" s="42" t="s">
        <v>137</v>
      </c>
    </row>
    <row r="13" spans="1:20" ht="62" customHeight="1">
      <c r="A13" s="148" t="s">
        <v>54</v>
      </c>
      <c r="B13" s="149" t="s">
        <v>63</v>
      </c>
      <c r="C13" s="119" t="s">
        <v>42</v>
      </c>
      <c r="D13" s="143" t="s">
        <v>89</v>
      </c>
      <c r="E13" s="141" t="s">
        <v>56</v>
      </c>
      <c r="F13" s="118" t="s">
        <v>52</v>
      </c>
      <c r="G13" s="118" t="s">
        <v>50</v>
      </c>
      <c r="H13" s="118">
        <v>10</v>
      </c>
      <c r="I13" s="124">
        <v>99</v>
      </c>
      <c r="J13" s="118">
        <v>31</v>
      </c>
      <c r="K13" s="124">
        <f>SUM(I13)*J13</f>
        <v>3069</v>
      </c>
      <c r="L13" s="124">
        <f>SUM(K13)*0.09125</f>
        <v>280.04624999999999</v>
      </c>
      <c r="M13" s="124"/>
      <c r="N13" s="125">
        <f t="shared" si="0"/>
        <v>3349.0462499999999</v>
      </c>
      <c r="O13" s="22"/>
      <c r="P13" s="22"/>
      <c r="Q13" s="22" t="s">
        <v>67</v>
      </c>
      <c r="R13" s="22" t="s">
        <v>67</v>
      </c>
      <c r="S13" s="73"/>
      <c r="T13" s="120" t="s">
        <v>90</v>
      </c>
    </row>
    <row r="14" spans="1:20" ht="49" customHeight="1">
      <c r="A14" s="118" t="s">
        <v>92</v>
      </c>
      <c r="B14" s="56" t="s">
        <v>63</v>
      </c>
      <c r="C14" s="56" t="s">
        <v>42</v>
      </c>
      <c r="D14" s="58" t="s">
        <v>102</v>
      </c>
      <c r="E14" s="58" t="s">
        <v>94</v>
      </c>
      <c r="F14" s="53" t="s">
        <v>52</v>
      </c>
      <c r="G14" s="53" t="s">
        <v>95</v>
      </c>
      <c r="H14" s="53" t="s">
        <v>69</v>
      </c>
      <c r="I14" s="43">
        <v>1129</v>
      </c>
      <c r="J14" s="117">
        <v>6</v>
      </c>
      <c r="K14" s="87">
        <f>SUM(I14)*J14</f>
        <v>6774</v>
      </c>
      <c r="L14" s="87">
        <f>SUM(K14)*0.09125</f>
        <v>618.12749999999994</v>
      </c>
      <c r="M14" s="43">
        <v>0</v>
      </c>
      <c r="N14" s="88">
        <f t="shared" si="0"/>
        <v>7392.1274999999996</v>
      </c>
      <c r="O14" s="22"/>
      <c r="P14" s="22" t="s">
        <v>67</v>
      </c>
      <c r="Q14" s="22" t="s">
        <v>67</v>
      </c>
      <c r="R14" s="22" t="s">
        <v>67</v>
      </c>
      <c r="S14" s="74"/>
      <c r="T14" s="42" t="s">
        <v>103</v>
      </c>
    </row>
    <row r="15" spans="1:20" ht="64" customHeight="1">
      <c r="A15" s="118" t="s">
        <v>92</v>
      </c>
      <c r="B15" s="56" t="s">
        <v>63</v>
      </c>
      <c r="C15" s="56" t="s">
        <v>42</v>
      </c>
      <c r="D15" s="42" t="s">
        <v>118</v>
      </c>
      <c r="E15" s="58" t="s">
        <v>123</v>
      </c>
      <c r="F15" s="53" t="s">
        <v>52</v>
      </c>
      <c r="G15" s="53" t="s">
        <v>95</v>
      </c>
      <c r="H15" s="117" t="s">
        <v>100</v>
      </c>
      <c r="I15" s="43">
        <v>3300</v>
      </c>
      <c r="J15" s="53">
        <v>2</v>
      </c>
      <c r="K15" s="87">
        <f>SUM(I15)*J15</f>
        <v>6600</v>
      </c>
      <c r="L15" s="87">
        <f>SUM(K15)*0.09125</f>
        <v>602.25</v>
      </c>
      <c r="M15" s="43">
        <v>200</v>
      </c>
      <c r="N15" s="88">
        <f t="shared" si="0"/>
        <v>7402.25</v>
      </c>
      <c r="O15" s="41"/>
      <c r="P15" s="41" t="s">
        <v>67</v>
      </c>
      <c r="Q15" s="41" t="s">
        <v>67</v>
      </c>
      <c r="R15" s="41" t="s">
        <v>67</v>
      </c>
      <c r="S15" s="74"/>
      <c r="T15" s="42" t="s">
        <v>138</v>
      </c>
    </row>
    <row r="16" spans="1:20" ht="89" customHeight="1" thickBot="1">
      <c r="A16" s="118" t="s">
        <v>92</v>
      </c>
      <c r="B16" s="119" t="s">
        <v>63</v>
      </c>
      <c r="C16" s="119" t="s">
        <v>42</v>
      </c>
      <c r="D16" s="120" t="s">
        <v>112</v>
      </c>
      <c r="E16" s="121" t="s">
        <v>94</v>
      </c>
      <c r="F16" s="122" t="s">
        <v>111</v>
      </c>
      <c r="G16" s="122" t="s">
        <v>97</v>
      </c>
      <c r="H16" s="118" t="s">
        <v>100</v>
      </c>
      <c r="I16" s="123">
        <v>2396</v>
      </c>
      <c r="J16" s="122">
        <v>15</v>
      </c>
      <c r="K16" s="124">
        <f>SUM(I16)*J16</f>
        <v>35940</v>
      </c>
      <c r="L16" s="123">
        <f>SUM(K16)*0.09125</f>
        <v>3279.5250000000001</v>
      </c>
      <c r="M16" s="123">
        <v>0</v>
      </c>
      <c r="N16" s="125">
        <f t="shared" si="0"/>
        <v>39219.525000000001</v>
      </c>
      <c r="O16" s="41"/>
      <c r="P16" s="41" t="s">
        <v>67</v>
      </c>
      <c r="Q16" s="41" t="s">
        <v>67</v>
      </c>
      <c r="R16" s="41" t="s">
        <v>67</v>
      </c>
      <c r="S16" s="73"/>
      <c r="T16" s="120" t="s">
        <v>132</v>
      </c>
    </row>
    <row r="17" spans="1:20" ht="17" thickBot="1">
      <c r="A17" s="174" t="s">
        <v>28</v>
      </c>
      <c r="B17" s="175"/>
      <c r="C17" s="175"/>
      <c r="D17" s="175"/>
      <c r="E17" s="175"/>
      <c r="F17" s="175"/>
      <c r="G17" s="175"/>
      <c r="H17" s="175"/>
      <c r="I17" s="175"/>
      <c r="J17" s="175"/>
      <c r="K17" s="175"/>
      <c r="L17" s="175"/>
      <c r="M17" s="176"/>
      <c r="N17" s="60">
        <f>SUM(N6:N16)</f>
        <v>162073.01375000001</v>
      </c>
      <c r="O17" s="145"/>
      <c r="P17" s="146"/>
      <c r="Q17" s="146"/>
      <c r="R17" s="146"/>
      <c r="S17" s="147"/>
      <c r="T17" s="76"/>
    </row>
  </sheetData>
  <sortState ref="A6:T16">
    <sortCondition ref="B6:B16"/>
    <sortCondition ref="A6:A16"/>
  </sortState>
  <mergeCells count="7">
    <mergeCell ref="T4:T5"/>
    <mergeCell ref="A17:M17"/>
    <mergeCell ref="B1:N1"/>
    <mergeCell ref="B2:R2"/>
    <mergeCell ref="B3:R3"/>
    <mergeCell ref="A4:N4"/>
    <mergeCell ref="O4:S4"/>
  </mergeCells>
  <dataValidations count="1">
    <dataValidation allowBlank="1" showInputMessage="1" showErrorMessage="1" promptTitle="Enter Justification" sqref="E6" xr:uid="{581C47A3-2CFB-0942-AE98-5300D358A674}"/>
  </dataValidation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F1AD6-71D5-C242-9828-7A4B4B8E1E93}">
  <dimension ref="A1:T33"/>
  <sheetViews>
    <sheetView zoomScale="110" zoomScaleNormal="110" workbookViewId="0">
      <pane ySplit="5" topLeftCell="A10" activePane="bottomLeft" state="frozen"/>
      <selection pane="bottomLeft" activeCell="N9" sqref="N9"/>
    </sheetView>
  </sheetViews>
  <sheetFormatPr baseColWidth="10" defaultColWidth="8.83203125" defaultRowHeight="16"/>
  <cols>
    <col min="1" max="3" width="8.83203125" style="70"/>
    <col min="4" max="5" width="29.1640625" style="70" customWidth="1"/>
    <col min="6" max="8" width="8.83203125" style="72"/>
    <col min="9" max="9" width="10.1640625" style="70" customWidth="1"/>
    <col min="10" max="10" width="8.83203125" style="70"/>
    <col min="11" max="11" width="9.5" style="70" bestFit="1" customWidth="1"/>
    <col min="12" max="12" width="10.6640625" style="70" customWidth="1"/>
    <col min="13" max="13" width="8.83203125" style="70"/>
    <col min="14" max="14" width="14.6640625" style="70" customWidth="1"/>
    <col min="15" max="15" width="8.83203125" style="70"/>
    <col min="16" max="16" width="9.5" style="70" customWidth="1"/>
    <col min="17" max="19" width="8.83203125" style="70"/>
    <col min="20" max="20" width="31.33203125" style="71" customWidth="1"/>
    <col min="21" max="16384" width="8.83203125" style="70"/>
  </cols>
  <sheetData>
    <row r="1" spans="1:20">
      <c r="A1" s="40"/>
      <c r="B1" s="163" t="s">
        <v>0</v>
      </c>
      <c r="C1" s="163"/>
      <c r="D1" s="163"/>
      <c r="E1" s="163"/>
      <c r="F1" s="163"/>
      <c r="G1" s="163"/>
      <c r="H1" s="163"/>
      <c r="I1" s="163"/>
      <c r="J1" s="163"/>
      <c r="K1" s="163"/>
      <c r="L1" s="163"/>
      <c r="M1" s="163"/>
      <c r="N1" s="163"/>
      <c r="O1" s="116"/>
      <c r="P1" s="116"/>
      <c r="Q1" s="116"/>
      <c r="R1" s="116"/>
      <c r="S1" s="40"/>
      <c r="T1" s="23"/>
    </row>
    <row r="2" spans="1:20" ht="16" customHeight="1">
      <c r="A2" s="40"/>
      <c r="B2" s="164" t="s">
        <v>39</v>
      </c>
      <c r="C2" s="165"/>
      <c r="D2" s="166"/>
      <c r="E2" s="166"/>
      <c r="F2" s="166"/>
      <c r="G2" s="166"/>
      <c r="H2" s="166"/>
      <c r="I2" s="166"/>
      <c r="J2" s="166"/>
      <c r="K2" s="166"/>
      <c r="L2" s="166"/>
      <c r="M2" s="166"/>
      <c r="N2" s="166"/>
      <c r="O2" s="166"/>
      <c r="P2" s="166"/>
      <c r="Q2" s="166"/>
      <c r="R2" s="167"/>
      <c r="S2" s="40"/>
      <c r="T2" s="23"/>
    </row>
    <row r="3" spans="1:20" ht="94.5" customHeight="1">
      <c r="A3" s="40"/>
      <c r="B3" s="168" t="s">
        <v>31</v>
      </c>
      <c r="C3" s="169"/>
      <c r="D3" s="170"/>
      <c r="E3" s="170"/>
      <c r="F3" s="170"/>
      <c r="G3" s="170"/>
      <c r="H3" s="170"/>
      <c r="I3" s="170"/>
      <c r="J3" s="170"/>
      <c r="K3" s="170"/>
      <c r="L3" s="170"/>
      <c r="M3" s="170"/>
      <c r="N3" s="170"/>
      <c r="O3" s="170"/>
      <c r="P3" s="170"/>
      <c r="Q3" s="170"/>
      <c r="R3" s="170"/>
      <c r="S3" s="40"/>
      <c r="T3" s="23"/>
    </row>
    <row r="4" spans="1:20" ht="23">
      <c r="A4" s="171"/>
      <c r="B4" s="171"/>
      <c r="C4" s="171"/>
      <c r="D4" s="171"/>
      <c r="E4" s="171"/>
      <c r="F4" s="171"/>
      <c r="G4" s="171"/>
      <c r="H4" s="171"/>
      <c r="I4" s="171"/>
      <c r="J4" s="171"/>
      <c r="K4" s="171"/>
      <c r="L4" s="171"/>
      <c r="M4" s="171"/>
      <c r="N4" s="171"/>
      <c r="O4" s="172" t="s">
        <v>13</v>
      </c>
      <c r="P4" s="172"/>
      <c r="Q4" s="172"/>
      <c r="R4" s="172"/>
      <c r="S4" s="173"/>
      <c r="T4" s="161" t="s">
        <v>22</v>
      </c>
    </row>
    <row r="5" spans="1:20" ht="143">
      <c r="A5" s="65" t="s">
        <v>25</v>
      </c>
      <c r="B5" s="66" t="s">
        <v>33</v>
      </c>
      <c r="C5" s="66" t="s">
        <v>34</v>
      </c>
      <c r="D5" s="67" t="s">
        <v>29</v>
      </c>
      <c r="E5" s="67" t="s">
        <v>37</v>
      </c>
      <c r="F5" s="65" t="s">
        <v>6</v>
      </c>
      <c r="G5" s="65" t="s">
        <v>5</v>
      </c>
      <c r="H5" s="65" t="s">
        <v>7</v>
      </c>
      <c r="I5" s="65" t="s">
        <v>1</v>
      </c>
      <c r="J5" s="65" t="s">
        <v>26</v>
      </c>
      <c r="K5" s="68" t="s">
        <v>17</v>
      </c>
      <c r="L5" s="65" t="s">
        <v>38</v>
      </c>
      <c r="M5" s="65" t="s">
        <v>18</v>
      </c>
      <c r="N5" s="65" t="s">
        <v>3</v>
      </c>
      <c r="O5" s="59" t="s">
        <v>10</v>
      </c>
      <c r="P5" s="59" t="s">
        <v>11</v>
      </c>
      <c r="Q5" s="59" t="s">
        <v>20</v>
      </c>
      <c r="R5" s="59" t="s">
        <v>12</v>
      </c>
      <c r="S5" s="77" t="s">
        <v>21</v>
      </c>
      <c r="T5" s="162"/>
    </row>
    <row r="6" spans="1:20" ht="38" customHeight="1">
      <c r="A6" s="82" t="s">
        <v>54</v>
      </c>
      <c r="B6" s="83" t="s">
        <v>41</v>
      </c>
      <c r="C6" s="84" t="s">
        <v>42</v>
      </c>
      <c r="D6" s="85" t="s">
        <v>55</v>
      </c>
      <c r="E6" s="86" t="s">
        <v>56</v>
      </c>
      <c r="F6" s="7" t="s">
        <v>52</v>
      </c>
      <c r="G6" s="117" t="s">
        <v>46</v>
      </c>
      <c r="H6" s="117">
        <v>5</v>
      </c>
      <c r="I6" s="87">
        <v>400</v>
      </c>
      <c r="J6" s="117">
        <v>4</v>
      </c>
      <c r="K6" s="87">
        <f>SUM(I6)*J6</f>
        <v>1600</v>
      </c>
      <c r="L6" s="87">
        <f>SUM(K6)*0.09125</f>
        <v>146</v>
      </c>
      <c r="M6" s="87">
        <v>36</v>
      </c>
      <c r="N6" s="88">
        <f>SUM(K6:M6)</f>
        <v>1782</v>
      </c>
      <c r="O6" s="22"/>
      <c r="P6" s="22" t="s">
        <v>67</v>
      </c>
      <c r="Q6" s="22"/>
      <c r="R6" s="22"/>
      <c r="S6" s="73"/>
      <c r="T6" s="42" t="s">
        <v>143</v>
      </c>
    </row>
    <row r="7" spans="1:20" ht="31.75" customHeight="1">
      <c r="A7" s="131" t="s">
        <v>54</v>
      </c>
      <c r="B7" s="132" t="s">
        <v>41</v>
      </c>
      <c r="C7" s="144" t="s">
        <v>42</v>
      </c>
      <c r="D7" s="152" t="s">
        <v>68</v>
      </c>
      <c r="E7" s="141" t="s">
        <v>56</v>
      </c>
      <c r="F7" s="135" t="s">
        <v>52</v>
      </c>
      <c r="G7" s="135" t="s">
        <v>50</v>
      </c>
      <c r="H7" s="98" t="s">
        <v>69</v>
      </c>
      <c r="I7" s="99">
        <v>24.95</v>
      </c>
      <c r="J7" s="100">
        <v>10</v>
      </c>
      <c r="K7" s="124">
        <f t="shared" ref="K7" si="0">SUM(I7)*J7</f>
        <v>249.5</v>
      </c>
      <c r="L7" s="124">
        <f t="shared" ref="L7:L8" si="1">SUM(K7)*0.09125</f>
        <v>22.766874999999999</v>
      </c>
      <c r="M7" s="137">
        <v>0</v>
      </c>
      <c r="N7" s="125">
        <f t="shared" ref="N7:N10" si="2">SUM(K7:M7)</f>
        <v>272.26687500000003</v>
      </c>
      <c r="O7" s="22"/>
      <c r="P7" s="22"/>
      <c r="Q7" s="22"/>
      <c r="R7" s="22"/>
      <c r="S7" s="74"/>
      <c r="T7" s="141" t="s">
        <v>144</v>
      </c>
    </row>
    <row r="8" spans="1:20" ht="32" customHeight="1">
      <c r="A8" s="131" t="s">
        <v>77</v>
      </c>
      <c r="B8" s="132" t="s">
        <v>41</v>
      </c>
      <c r="C8" s="131" t="s">
        <v>65</v>
      </c>
      <c r="D8" s="140" t="s">
        <v>80</v>
      </c>
      <c r="E8" s="141" t="s">
        <v>56</v>
      </c>
      <c r="F8" s="135" t="s">
        <v>52</v>
      </c>
      <c r="G8" s="135" t="s">
        <v>50</v>
      </c>
      <c r="H8" s="136" t="s">
        <v>81</v>
      </c>
      <c r="I8" s="142">
        <v>200</v>
      </c>
      <c r="J8" s="122" t="s">
        <v>79</v>
      </c>
      <c r="K8" s="142">
        <v>200</v>
      </c>
      <c r="L8" s="124">
        <f t="shared" si="1"/>
        <v>18.25</v>
      </c>
      <c r="M8" s="142">
        <v>0</v>
      </c>
      <c r="N8" s="125">
        <f t="shared" si="2"/>
        <v>218.25</v>
      </c>
      <c r="O8" s="41"/>
      <c r="P8" s="41"/>
      <c r="Q8" s="41"/>
      <c r="R8" s="41"/>
      <c r="S8" s="73"/>
      <c r="T8" s="141" t="s">
        <v>129</v>
      </c>
    </row>
    <row r="9" spans="1:20" ht="31.75" customHeight="1">
      <c r="A9" s="131" t="s">
        <v>77</v>
      </c>
      <c r="B9" s="132" t="s">
        <v>41</v>
      </c>
      <c r="C9" s="131" t="s">
        <v>65</v>
      </c>
      <c r="D9" s="140" t="s">
        <v>82</v>
      </c>
      <c r="E9" s="141" t="s">
        <v>56</v>
      </c>
      <c r="F9" s="135" t="s">
        <v>52</v>
      </c>
      <c r="G9" s="135" t="s">
        <v>50</v>
      </c>
      <c r="H9" s="136" t="s">
        <v>81</v>
      </c>
      <c r="I9" s="142">
        <v>9250</v>
      </c>
      <c r="J9" s="122" t="s">
        <v>79</v>
      </c>
      <c r="K9" s="142">
        <v>9250</v>
      </c>
      <c r="L9" s="124">
        <v>0</v>
      </c>
      <c r="M9" s="142">
        <v>0</v>
      </c>
      <c r="N9" s="125">
        <f t="shared" si="2"/>
        <v>9250</v>
      </c>
      <c r="O9" s="41" t="s">
        <v>67</v>
      </c>
      <c r="P9" s="41"/>
      <c r="Q9" s="41"/>
      <c r="R9" s="41"/>
      <c r="S9" s="73"/>
      <c r="T9" s="141" t="s">
        <v>10</v>
      </c>
    </row>
    <row r="10" spans="1:20" ht="37" customHeight="1" thickBot="1">
      <c r="A10" s="118" t="s">
        <v>92</v>
      </c>
      <c r="B10" s="153" t="s">
        <v>41</v>
      </c>
      <c r="C10" s="119" t="s">
        <v>42</v>
      </c>
      <c r="D10" s="120" t="s">
        <v>98</v>
      </c>
      <c r="E10" s="121" t="s">
        <v>94</v>
      </c>
      <c r="F10" s="122" t="s">
        <v>52</v>
      </c>
      <c r="G10" s="122" t="s">
        <v>95</v>
      </c>
      <c r="H10" s="118">
        <v>3</v>
      </c>
      <c r="I10" s="123">
        <v>34</v>
      </c>
      <c r="J10" s="122">
        <v>4</v>
      </c>
      <c r="K10" s="124">
        <f t="shared" ref="K10" si="3">SUM(I10)*J10</f>
        <v>136</v>
      </c>
      <c r="L10" s="124">
        <f t="shared" ref="L10" si="4">SUM(K10)*0.09125</f>
        <v>12.41</v>
      </c>
      <c r="M10" s="123">
        <v>0</v>
      </c>
      <c r="N10" s="125">
        <f t="shared" si="2"/>
        <v>148.41</v>
      </c>
      <c r="O10" s="41"/>
      <c r="P10" s="41"/>
      <c r="Q10" s="41"/>
      <c r="R10" s="41"/>
      <c r="S10" s="74"/>
      <c r="T10" s="141" t="s">
        <v>129</v>
      </c>
    </row>
    <row r="11" spans="1:20" ht="17" thickBot="1">
      <c r="A11" s="174" t="s">
        <v>148</v>
      </c>
      <c r="B11" s="175"/>
      <c r="C11" s="175"/>
      <c r="D11" s="175"/>
      <c r="E11" s="175"/>
      <c r="F11" s="175"/>
      <c r="G11" s="175"/>
      <c r="H11" s="175"/>
      <c r="I11" s="175"/>
      <c r="J11" s="175"/>
      <c r="K11" s="175"/>
      <c r="L11" s="175"/>
      <c r="M11" s="176"/>
      <c r="N11" s="60">
        <f>SUM(N6:N10)</f>
        <v>11670.926875000001</v>
      </c>
      <c r="O11" s="145"/>
      <c r="P11" s="146"/>
      <c r="Q11" s="146"/>
      <c r="R11" s="146"/>
      <c r="S11" s="147"/>
      <c r="T11" s="76"/>
    </row>
    <row r="13" spans="1:20">
      <c r="A13" s="154" t="s">
        <v>142</v>
      </c>
      <c r="B13" s="155"/>
      <c r="C13" s="155"/>
      <c r="D13" s="155"/>
      <c r="E13" s="155"/>
      <c r="F13" s="156"/>
      <c r="G13" s="156"/>
      <c r="H13" s="156"/>
      <c r="I13" s="155"/>
      <c r="J13" s="155"/>
      <c r="K13" s="155"/>
      <c r="L13" s="155"/>
      <c r="M13" s="155"/>
      <c r="N13" s="155"/>
      <c r="O13" s="155"/>
      <c r="P13" s="155"/>
      <c r="Q13" s="155"/>
      <c r="R13" s="155"/>
      <c r="S13" s="155"/>
      <c r="T13" s="157"/>
    </row>
    <row r="14" spans="1:20" ht="48" customHeight="1">
      <c r="A14" s="82" t="s">
        <v>54</v>
      </c>
      <c r="B14" s="83" t="s">
        <v>41</v>
      </c>
      <c r="C14" s="84" t="s">
        <v>42</v>
      </c>
      <c r="D14" s="89" t="s">
        <v>57</v>
      </c>
      <c r="E14" s="86" t="s">
        <v>56</v>
      </c>
      <c r="F14" s="7" t="s">
        <v>52</v>
      </c>
      <c r="G14" s="117" t="s">
        <v>46</v>
      </c>
      <c r="H14" s="117">
        <v>15</v>
      </c>
      <c r="I14" s="87">
        <v>1200</v>
      </c>
      <c r="J14" s="117">
        <v>1</v>
      </c>
      <c r="K14" s="87">
        <f>SUM(I14)*J14</f>
        <v>1200</v>
      </c>
      <c r="L14" s="87">
        <f t="shared" ref="L14:L19" si="5">SUM(K14)*0.09125</f>
        <v>109.5</v>
      </c>
      <c r="M14" s="87">
        <v>0</v>
      </c>
      <c r="N14" s="88">
        <f t="shared" ref="N14:N19" si="6">SUM(K14:M14)</f>
        <v>1309.5</v>
      </c>
      <c r="O14" s="22"/>
      <c r="P14" s="22"/>
      <c r="Q14" s="22"/>
      <c r="R14" s="22"/>
      <c r="S14" s="90"/>
      <c r="T14" s="151" t="s">
        <v>130</v>
      </c>
    </row>
    <row r="15" spans="1:20" ht="50" customHeight="1">
      <c r="A15" s="82" t="s">
        <v>54</v>
      </c>
      <c r="B15" s="84" t="s">
        <v>63</v>
      </c>
      <c r="C15" s="84" t="s">
        <v>42</v>
      </c>
      <c r="D15" s="85" t="s">
        <v>64</v>
      </c>
      <c r="E15" s="86" t="s">
        <v>56</v>
      </c>
      <c r="F15" s="7" t="s">
        <v>52</v>
      </c>
      <c r="G15" s="117" t="s">
        <v>46</v>
      </c>
      <c r="H15" s="117">
        <v>15</v>
      </c>
      <c r="I15" s="87">
        <v>2505</v>
      </c>
      <c r="J15" s="117">
        <v>1</v>
      </c>
      <c r="K15" s="87">
        <f>SUM(I15)*J15</f>
        <v>2505</v>
      </c>
      <c r="L15" s="87">
        <f t="shared" si="5"/>
        <v>228.58124999999998</v>
      </c>
      <c r="M15" s="87">
        <v>175</v>
      </c>
      <c r="N15" s="88">
        <f t="shared" si="6"/>
        <v>2908.5812500000002</v>
      </c>
      <c r="O15" s="22"/>
      <c r="P15" s="22"/>
      <c r="Q15" s="22"/>
      <c r="R15" s="22"/>
      <c r="S15" s="73"/>
      <c r="T15" s="151" t="s">
        <v>130</v>
      </c>
    </row>
    <row r="16" spans="1:20" ht="41" customHeight="1">
      <c r="A16" s="118" t="s">
        <v>92</v>
      </c>
      <c r="B16" s="153" t="s">
        <v>41</v>
      </c>
      <c r="C16" s="119" t="s">
        <v>42</v>
      </c>
      <c r="D16" s="120" t="s">
        <v>96</v>
      </c>
      <c r="E16" s="121" t="s">
        <v>94</v>
      </c>
      <c r="F16" s="122" t="s">
        <v>52</v>
      </c>
      <c r="G16" s="122" t="s">
        <v>97</v>
      </c>
      <c r="H16" s="118" t="s">
        <v>69</v>
      </c>
      <c r="I16" s="123">
        <v>7150</v>
      </c>
      <c r="J16" s="122">
        <v>1</v>
      </c>
      <c r="K16" s="124">
        <f t="shared" ref="K16" si="7">SUM(I16)*J16</f>
        <v>7150</v>
      </c>
      <c r="L16" s="124">
        <f t="shared" si="5"/>
        <v>652.4375</v>
      </c>
      <c r="M16" s="123">
        <v>0</v>
      </c>
      <c r="N16" s="125">
        <f t="shared" si="6"/>
        <v>7802.4375</v>
      </c>
      <c r="O16" s="41"/>
      <c r="P16" s="41"/>
      <c r="Q16" s="41"/>
      <c r="R16" s="41"/>
      <c r="S16" s="74"/>
      <c r="T16" s="151" t="s">
        <v>130</v>
      </c>
    </row>
    <row r="17" spans="1:20" ht="33" customHeight="1">
      <c r="A17" s="118" t="s">
        <v>92</v>
      </c>
      <c r="B17" s="119" t="s">
        <v>63</v>
      </c>
      <c r="C17" s="119" t="s">
        <v>42</v>
      </c>
      <c r="D17" s="121" t="s">
        <v>106</v>
      </c>
      <c r="E17" s="121" t="s">
        <v>94</v>
      </c>
      <c r="F17" s="122"/>
      <c r="G17" s="122" t="s">
        <v>95</v>
      </c>
      <c r="H17" s="122" t="s">
        <v>100</v>
      </c>
      <c r="I17" s="123">
        <v>3988</v>
      </c>
      <c r="J17" s="118">
        <v>1</v>
      </c>
      <c r="K17" s="124">
        <f>SUM(I17)*J17</f>
        <v>3988</v>
      </c>
      <c r="L17" s="124">
        <f t="shared" si="5"/>
        <v>363.90499999999997</v>
      </c>
      <c r="M17" s="123">
        <v>0</v>
      </c>
      <c r="N17" s="125">
        <f t="shared" si="6"/>
        <v>4351.9049999999997</v>
      </c>
      <c r="O17" s="22"/>
      <c r="P17" s="22"/>
      <c r="Q17" s="22"/>
      <c r="R17" s="22"/>
      <c r="S17" s="74"/>
      <c r="T17" s="151" t="s">
        <v>130</v>
      </c>
    </row>
    <row r="18" spans="1:20" ht="42" customHeight="1">
      <c r="A18" s="118" t="s">
        <v>92</v>
      </c>
      <c r="B18" s="119" t="s">
        <v>63</v>
      </c>
      <c r="C18" s="119" t="s">
        <v>42</v>
      </c>
      <c r="D18" s="120" t="s">
        <v>107</v>
      </c>
      <c r="E18" s="121" t="s">
        <v>94</v>
      </c>
      <c r="F18" s="122" t="s">
        <v>52</v>
      </c>
      <c r="G18" s="122" t="s">
        <v>95</v>
      </c>
      <c r="H18" s="118" t="s">
        <v>69</v>
      </c>
      <c r="I18" s="123">
        <v>4500</v>
      </c>
      <c r="J18" s="122">
        <v>2</v>
      </c>
      <c r="K18" s="124">
        <f>SUM(I18)*J18</f>
        <v>9000</v>
      </c>
      <c r="L18" s="124">
        <f t="shared" si="5"/>
        <v>821.25</v>
      </c>
      <c r="M18" s="123">
        <v>0</v>
      </c>
      <c r="N18" s="125">
        <f t="shared" si="6"/>
        <v>9821.25</v>
      </c>
      <c r="O18" s="41"/>
      <c r="P18" s="41"/>
      <c r="Q18" s="41"/>
      <c r="R18" s="41"/>
      <c r="S18" s="73"/>
      <c r="T18" s="151" t="s">
        <v>130</v>
      </c>
    </row>
    <row r="19" spans="1:20" ht="45" customHeight="1" thickBot="1">
      <c r="A19" s="118" t="s">
        <v>92</v>
      </c>
      <c r="B19" s="119" t="s">
        <v>63</v>
      </c>
      <c r="C19" s="119" t="s">
        <v>42</v>
      </c>
      <c r="D19" s="120" t="s">
        <v>108</v>
      </c>
      <c r="E19" s="121" t="s">
        <v>94</v>
      </c>
      <c r="F19" s="122" t="s">
        <v>52</v>
      </c>
      <c r="G19" s="122" t="s">
        <v>95</v>
      </c>
      <c r="H19" s="118" t="s">
        <v>69</v>
      </c>
      <c r="I19" s="123">
        <v>2022</v>
      </c>
      <c r="J19" s="122">
        <v>1</v>
      </c>
      <c r="K19" s="124">
        <f>SUM(I19)*J19</f>
        <v>2022</v>
      </c>
      <c r="L19" s="124">
        <f t="shared" si="5"/>
        <v>184.50749999999999</v>
      </c>
      <c r="M19" s="123">
        <v>0</v>
      </c>
      <c r="N19" s="125">
        <f t="shared" si="6"/>
        <v>2206.5075000000002</v>
      </c>
      <c r="O19" s="41"/>
      <c r="P19" s="41"/>
      <c r="Q19" s="41"/>
      <c r="R19" s="41"/>
      <c r="S19" s="74"/>
      <c r="T19" s="151" t="s">
        <v>130</v>
      </c>
    </row>
    <row r="20" spans="1:20" ht="17" thickBot="1">
      <c r="A20" s="174" t="s">
        <v>147</v>
      </c>
      <c r="B20" s="175"/>
      <c r="C20" s="175"/>
      <c r="D20" s="175"/>
      <c r="E20" s="175"/>
      <c r="F20" s="175"/>
      <c r="G20" s="175"/>
      <c r="H20" s="175"/>
      <c r="I20" s="175"/>
      <c r="J20" s="175"/>
      <c r="K20" s="175"/>
      <c r="L20" s="175"/>
      <c r="M20" s="176"/>
      <c r="N20" s="60">
        <f>SUM(N14:N19)</f>
        <v>28400.181249999998</v>
      </c>
      <c r="O20" s="158"/>
      <c r="P20" s="158"/>
      <c r="Q20" s="158"/>
      <c r="R20" s="158"/>
      <c r="S20" s="160"/>
      <c r="T20" s="159"/>
    </row>
    <row r="22" spans="1:20">
      <c r="A22" s="154" t="s">
        <v>141</v>
      </c>
      <c r="B22" s="155"/>
      <c r="C22" s="155"/>
      <c r="D22" s="155"/>
      <c r="E22" s="155"/>
      <c r="F22" s="156"/>
      <c r="G22" s="156"/>
      <c r="H22" s="156"/>
      <c r="I22" s="155"/>
      <c r="J22" s="155"/>
      <c r="K22" s="155"/>
      <c r="L22" s="155"/>
      <c r="M22" s="155"/>
      <c r="N22" s="155"/>
      <c r="O22" s="155"/>
      <c r="P22" s="155"/>
      <c r="Q22" s="155"/>
      <c r="R22" s="155"/>
      <c r="S22" s="155"/>
      <c r="T22" s="157"/>
    </row>
    <row r="23" spans="1:20" ht="46" customHeight="1">
      <c r="A23" s="117" t="s">
        <v>40</v>
      </c>
      <c r="B23" s="56" t="s">
        <v>48</v>
      </c>
      <c r="C23" s="56" t="s">
        <v>42</v>
      </c>
      <c r="D23" s="58" t="s">
        <v>49</v>
      </c>
      <c r="E23" s="58" t="s">
        <v>44</v>
      </c>
      <c r="F23" s="53" t="s">
        <v>45</v>
      </c>
      <c r="G23" s="53" t="s">
        <v>50</v>
      </c>
      <c r="H23" s="53" t="s">
        <v>47</v>
      </c>
      <c r="I23" s="43">
        <v>23004</v>
      </c>
      <c r="J23" s="117">
        <v>1</v>
      </c>
      <c r="K23" s="87">
        <f t="shared" ref="K23:K24" si="8">SUM(I23)*J23</f>
        <v>23004</v>
      </c>
      <c r="L23" s="87">
        <f t="shared" ref="L23:L24" si="9">SUM(K23)*0.09125</f>
        <v>2099.1149999999998</v>
      </c>
      <c r="M23" s="43">
        <v>1500</v>
      </c>
      <c r="N23" s="88">
        <f t="shared" ref="N23:N24" si="10">SUM(K23:M23)</f>
        <v>26603.114999999998</v>
      </c>
      <c r="O23" s="22"/>
      <c r="P23" s="22"/>
      <c r="Q23" s="22"/>
      <c r="R23" s="22"/>
      <c r="S23" s="74"/>
      <c r="T23" s="58" t="s">
        <v>140</v>
      </c>
    </row>
    <row r="24" spans="1:20" ht="35" customHeight="1">
      <c r="A24" s="117" t="s">
        <v>40</v>
      </c>
      <c r="B24" s="56" t="s">
        <v>48</v>
      </c>
      <c r="C24" s="56" t="s">
        <v>42</v>
      </c>
      <c r="D24" s="58" t="s">
        <v>51</v>
      </c>
      <c r="E24" s="58" t="s">
        <v>44</v>
      </c>
      <c r="F24" s="53" t="s">
        <v>52</v>
      </c>
      <c r="G24" s="53" t="s">
        <v>50</v>
      </c>
      <c r="H24" s="53" t="s">
        <v>53</v>
      </c>
      <c r="I24" s="43">
        <v>15812</v>
      </c>
      <c r="J24" s="117">
        <v>1</v>
      </c>
      <c r="K24" s="87">
        <f t="shared" si="8"/>
        <v>15812</v>
      </c>
      <c r="L24" s="87">
        <f t="shared" si="9"/>
        <v>1442.845</v>
      </c>
      <c r="M24" s="43">
        <v>2682</v>
      </c>
      <c r="N24" s="88">
        <f t="shared" si="10"/>
        <v>19936.845000000001</v>
      </c>
      <c r="O24" s="22"/>
      <c r="P24" s="22"/>
      <c r="Q24" s="22"/>
      <c r="R24" s="22"/>
      <c r="S24" s="74"/>
      <c r="T24" s="58" t="s">
        <v>140</v>
      </c>
    </row>
    <row r="25" spans="1:20" ht="37" customHeight="1">
      <c r="A25" s="82" t="s">
        <v>54</v>
      </c>
      <c r="B25" s="119" t="s">
        <v>63</v>
      </c>
      <c r="C25" s="96" t="s">
        <v>42</v>
      </c>
      <c r="D25" s="103" t="s">
        <v>72</v>
      </c>
      <c r="E25" s="104" t="s">
        <v>71</v>
      </c>
      <c r="F25" s="97" t="s">
        <v>52</v>
      </c>
      <c r="G25" s="97" t="s">
        <v>50</v>
      </c>
      <c r="H25" s="98" t="s">
        <v>69</v>
      </c>
      <c r="I25" s="99">
        <v>2649</v>
      </c>
      <c r="J25" s="100">
        <v>10</v>
      </c>
      <c r="K25" s="87">
        <f>SUM(I25)*J25</f>
        <v>26490</v>
      </c>
      <c r="L25" s="87">
        <f>SUM(K25)*0.09125</f>
        <v>2417.2125000000001</v>
      </c>
      <c r="M25" s="101">
        <v>0</v>
      </c>
      <c r="N25" s="88">
        <f t="shared" ref="N25:N31" si="11">SUM(K25:M25)</f>
        <v>28907.212500000001</v>
      </c>
      <c r="O25" s="105"/>
      <c r="P25" s="22" t="s">
        <v>67</v>
      </c>
      <c r="Q25" s="22" t="s">
        <v>67</v>
      </c>
      <c r="R25" s="22"/>
      <c r="S25" s="74"/>
      <c r="T25" s="42" t="s">
        <v>122</v>
      </c>
    </row>
    <row r="26" spans="1:20" ht="51" customHeight="1">
      <c r="A26" s="118" t="s">
        <v>92</v>
      </c>
      <c r="B26" s="119" t="s">
        <v>63</v>
      </c>
      <c r="C26" s="119" t="s">
        <v>42</v>
      </c>
      <c r="D26" s="121" t="s">
        <v>104</v>
      </c>
      <c r="E26" s="121" t="s">
        <v>94</v>
      </c>
      <c r="F26" s="122" t="s">
        <v>52</v>
      </c>
      <c r="G26" s="122" t="s">
        <v>95</v>
      </c>
      <c r="H26" s="122" t="s">
        <v>105</v>
      </c>
      <c r="I26" s="123">
        <v>283</v>
      </c>
      <c r="J26" s="118">
        <v>10</v>
      </c>
      <c r="K26" s="124">
        <f>SUM(I26)*J26</f>
        <v>2830</v>
      </c>
      <c r="L26" s="124">
        <f>SUM(K26)*0.09125</f>
        <v>258.23750000000001</v>
      </c>
      <c r="M26" s="123">
        <v>0</v>
      </c>
      <c r="N26" s="88">
        <f t="shared" si="11"/>
        <v>3088.2375000000002</v>
      </c>
      <c r="O26" s="22"/>
      <c r="P26" s="22"/>
      <c r="Q26" s="22"/>
      <c r="R26" s="22"/>
      <c r="S26" s="74"/>
      <c r="T26" s="120" t="s">
        <v>122</v>
      </c>
    </row>
    <row r="27" spans="1:20" ht="49" customHeight="1">
      <c r="A27" s="118" t="s">
        <v>92</v>
      </c>
      <c r="B27" s="119" t="s">
        <v>63</v>
      </c>
      <c r="C27" s="119" t="s">
        <v>42</v>
      </c>
      <c r="D27" s="120" t="s">
        <v>109</v>
      </c>
      <c r="E27" s="121" t="s">
        <v>94</v>
      </c>
      <c r="F27" s="122" t="s">
        <v>52</v>
      </c>
      <c r="G27" s="122" t="s">
        <v>95</v>
      </c>
      <c r="H27" s="118" t="s">
        <v>69</v>
      </c>
      <c r="I27" s="123">
        <v>2461</v>
      </c>
      <c r="J27" s="122">
        <v>1</v>
      </c>
      <c r="K27" s="124">
        <f t="shared" ref="K27:K30" si="12">SUM(I27)*J27</f>
        <v>2461</v>
      </c>
      <c r="L27" s="124">
        <f>SUM(K27)*0.09125</f>
        <v>224.56625</v>
      </c>
      <c r="M27" s="123">
        <v>0</v>
      </c>
      <c r="N27" s="125">
        <f t="shared" si="11"/>
        <v>2685.5662499999999</v>
      </c>
      <c r="O27" s="41"/>
      <c r="P27" s="41"/>
      <c r="Q27" s="41"/>
      <c r="R27" s="41"/>
      <c r="S27" s="74"/>
      <c r="T27" s="120" t="s">
        <v>122</v>
      </c>
    </row>
    <row r="28" spans="1:20" ht="52" customHeight="1">
      <c r="A28" s="118" t="s">
        <v>92</v>
      </c>
      <c r="B28" s="119" t="s">
        <v>63</v>
      </c>
      <c r="C28" s="119" t="s">
        <v>42</v>
      </c>
      <c r="D28" s="120" t="s">
        <v>117</v>
      </c>
      <c r="E28" s="121" t="s">
        <v>94</v>
      </c>
      <c r="F28" s="122"/>
      <c r="G28" s="122" t="s">
        <v>95</v>
      </c>
      <c r="H28" s="118" t="s">
        <v>105</v>
      </c>
      <c r="I28" s="123">
        <v>1329</v>
      </c>
      <c r="J28" s="122">
        <v>12</v>
      </c>
      <c r="K28" s="124">
        <f t="shared" si="12"/>
        <v>15948</v>
      </c>
      <c r="L28" s="123">
        <v>1314.72</v>
      </c>
      <c r="M28" s="123">
        <v>0</v>
      </c>
      <c r="N28" s="125">
        <f t="shared" si="11"/>
        <v>17262.72</v>
      </c>
      <c r="O28" s="41"/>
      <c r="P28" s="41"/>
      <c r="Q28" s="41"/>
      <c r="R28" s="41"/>
      <c r="S28" s="74"/>
      <c r="T28" s="120" t="s">
        <v>124</v>
      </c>
    </row>
    <row r="29" spans="1:20" ht="48" customHeight="1">
      <c r="A29" s="118" t="s">
        <v>92</v>
      </c>
      <c r="B29" s="119" t="s">
        <v>48</v>
      </c>
      <c r="C29" s="119" t="s">
        <v>42</v>
      </c>
      <c r="D29" s="120" t="s">
        <v>113</v>
      </c>
      <c r="E29" s="121" t="s">
        <v>94</v>
      </c>
      <c r="F29" s="122" t="s">
        <v>52</v>
      </c>
      <c r="G29" s="122" t="s">
        <v>95</v>
      </c>
      <c r="H29" s="118" t="s">
        <v>100</v>
      </c>
      <c r="I29" s="123">
        <v>59000</v>
      </c>
      <c r="J29" s="122">
        <v>1</v>
      </c>
      <c r="K29" s="124">
        <f t="shared" si="12"/>
        <v>59000</v>
      </c>
      <c r="L29" s="123">
        <v>5386.7</v>
      </c>
      <c r="M29" s="123">
        <v>0</v>
      </c>
      <c r="N29" s="125">
        <f t="shared" si="11"/>
        <v>64386.7</v>
      </c>
      <c r="O29" s="41"/>
      <c r="P29" s="41"/>
      <c r="Q29" s="41"/>
      <c r="R29" s="41"/>
      <c r="S29" s="74"/>
      <c r="T29" s="120" t="s">
        <v>125</v>
      </c>
    </row>
    <row r="30" spans="1:20" ht="50" customHeight="1">
      <c r="A30" s="118" t="s">
        <v>92</v>
      </c>
      <c r="B30" s="119" t="s">
        <v>48</v>
      </c>
      <c r="C30" s="119" t="s">
        <v>42</v>
      </c>
      <c r="D30" s="120" t="s">
        <v>114</v>
      </c>
      <c r="E30" s="121" t="s">
        <v>94</v>
      </c>
      <c r="F30" s="122" t="s">
        <v>52</v>
      </c>
      <c r="G30" s="122" t="s">
        <v>95</v>
      </c>
      <c r="H30" s="118" t="s">
        <v>100</v>
      </c>
      <c r="I30" s="123">
        <v>13000</v>
      </c>
      <c r="J30" s="122">
        <v>1</v>
      </c>
      <c r="K30" s="124">
        <f t="shared" si="12"/>
        <v>13000</v>
      </c>
      <c r="L30" s="123">
        <v>1186.9000000000001</v>
      </c>
      <c r="M30" s="123">
        <v>0</v>
      </c>
      <c r="N30" s="125">
        <f t="shared" si="11"/>
        <v>14186.9</v>
      </c>
      <c r="O30" s="41"/>
      <c r="P30" s="41"/>
      <c r="Q30" s="41"/>
      <c r="R30" s="41"/>
      <c r="S30" s="74"/>
      <c r="T30" s="120" t="s">
        <v>122</v>
      </c>
    </row>
    <row r="31" spans="1:20" ht="47" customHeight="1">
      <c r="A31" s="118" t="s">
        <v>92</v>
      </c>
      <c r="B31" s="56" t="s">
        <v>48</v>
      </c>
      <c r="C31" s="56" t="s">
        <v>42</v>
      </c>
      <c r="D31" s="42" t="s">
        <v>115</v>
      </c>
      <c r="E31" s="58" t="s">
        <v>94</v>
      </c>
      <c r="F31" s="53"/>
      <c r="G31" s="53" t="s">
        <v>95</v>
      </c>
      <c r="H31" s="117" t="s">
        <v>100</v>
      </c>
      <c r="I31" s="43">
        <v>10800</v>
      </c>
      <c r="J31" s="53">
        <v>1</v>
      </c>
      <c r="K31" s="87">
        <f>SUM(I31)*J31</f>
        <v>10800</v>
      </c>
      <c r="L31" s="43">
        <v>1187.9000000000001</v>
      </c>
      <c r="M31" s="43">
        <v>0</v>
      </c>
      <c r="N31" s="88">
        <f t="shared" si="11"/>
        <v>11987.9</v>
      </c>
      <c r="O31" s="41"/>
      <c r="P31" s="41"/>
      <c r="Q31" s="41"/>
      <c r="R31" s="41"/>
      <c r="S31" s="73"/>
      <c r="T31" s="120" t="s">
        <v>122</v>
      </c>
    </row>
    <row r="32" spans="1:20" ht="48" customHeight="1" thickBot="1">
      <c r="A32" s="118" t="s">
        <v>92</v>
      </c>
      <c r="B32" s="56" t="s">
        <v>48</v>
      </c>
      <c r="C32" s="56" t="s">
        <v>42</v>
      </c>
      <c r="D32" s="42" t="s">
        <v>116</v>
      </c>
      <c r="E32" s="58" t="s">
        <v>94</v>
      </c>
      <c r="F32" s="53" t="s">
        <v>52</v>
      </c>
      <c r="G32" s="53"/>
      <c r="H32" s="117" t="s">
        <v>100</v>
      </c>
      <c r="I32" s="43">
        <v>21131</v>
      </c>
      <c r="J32" s="53">
        <v>1</v>
      </c>
      <c r="K32" s="87">
        <f t="shared" ref="K32" si="13">SUM(I32)*J32</f>
        <v>21131</v>
      </c>
      <c r="L32" s="43">
        <v>1188.9000000000001</v>
      </c>
      <c r="M32" s="43">
        <v>0</v>
      </c>
      <c r="N32" s="88">
        <f t="shared" ref="N32" si="14">SUM(K32:M32)</f>
        <v>22319.9</v>
      </c>
      <c r="O32" s="41"/>
      <c r="P32" s="41"/>
      <c r="Q32" s="41"/>
      <c r="R32" s="41"/>
      <c r="S32" s="73"/>
      <c r="T32" s="42" t="s">
        <v>145</v>
      </c>
    </row>
    <row r="33" spans="1:14" ht="17" thickBot="1">
      <c r="A33" s="174" t="s">
        <v>146</v>
      </c>
      <c r="B33" s="175"/>
      <c r="C33" s="175"/>
      <c r="D33" s="175"/>
      <c r="E33" s="175"/>
      <c r="F33" s="175"/>
      <c r="G33" s="175"/>
      <c r="H33" s="175"/>
      <c r="I33" s="175"/>
      <c r="J33" s="175"/>
      <c r="K33" s="175"/>
      <c r="L33" s="175"/>
      <c r="M33" s="176"/>
      <c r="N33" s="60">
        <f>SUM(N23:N32)</f>
        <v>211365.09624999997</v>
      </c>
    </row>
  </sheetData>
  <mergeCells count="9">
    <mergeCell ref="T4:T5"/>
    <mergeCell ref="A11:M11"/>
    <mergeCell ref="A33:M33"/>
    <mergeCell ref="A20:M20"/>
    <mergeCell ref="B1:N1"/>
    <mergeCell ref="B2:R2"/>
    <mergeCell ref="B3:R3"/>
    <mergeCell ref="A4:N4"/>
    <mergeCell ref="O4:S4"/>
  </mergeCells>
  <dataValidations count="1">
    <dataValidation allowBlank="1" showInputMessage="1" showErrorMessage="1" promptTitle="Enter Justification" sqref="T23:T24" xr:uid="{D16DFE72-C728-9744-9AA6-7E55DD37038D}"/>
  </dataValidation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topLeftCell="A3" workbookViewId="0">
      <selection activeCell="L5" sqref="L5"/>
    </sheetView>
  </sheetViews>
  <sheetFormatPr baseColWidth="10" defaultRowHeight="14"/>
  <cols>
    <col min="1" max="1" width="8.83203125" style="1" customWidth="1"/>
    <col min="2" max="2" width="9.6640625" style="1" customWidth="1"/>
    <col min="3" max="3" width="9.6640625" style="2" customWidth="1"/>
    <col min="4" max="4" width="31" style="1" customWidth="1"/>
    <col min="5" max="5" width="31" style="2" customWidth="1"/>
    <col min="6" max="6" width="8.33203125" style="1" customWidth="1"/>
    <col min="7" max="7" width="9.6640625" style="1" customWidth="1"/>
    <col min="8" max="8" width="8.33203125" style="1" customWidth="1"/>
    <col min="9" max="9" width="9" style="1" customWidth="1"/>
    <col min="10" max="10" width="6" style="1" customWidth="1"/>
    <col min="11" max="11" width="8.33203125" style="1" customWidth="1"/>
    <col min="12" max="13" width="8.33203125" style="2" customWidth="1"/>
    <col min="14" max="14" width="10.83203125" style="1" customWidth="1"/>
    <col min="15" max="18" width="8.83203125" style="5" customWidth="1"/>
    <col min="19" max="19" width="12.33203125" style="1" bestFit="1" customWidth="1"/>
    <col min="20" max="20" width="16.1640625" style="1" customWidth="1"/>
    <col min="21" max="256" width="8.83203125" style="1" customWidth="1"/>
    <col min="257" max="16384" width="10.83203125" style="1"/>
  </cols>
  <sheetData>
    <row r="1" spans="1:20">
      <c r="B1" s="177" t="s">
        <v>0</v>
      </c>
      <c r="C1" s="177"/>
      <c r="D1" s="177"/>
      <c r="E1" s="177"/>
      <c r="F1" s="177"/>
      <c r="G1" s="177"/>
      <c r="H1" s="177"/>
      <c r="I1" s="177"/>
      <c r="J1" s="177"/>
      <c r="K1" s="177"/>
      <c r="L1" s="177"/>
      <c r="M1" s="177"/>
      <c r="N1" s="177"/>
    </row>
    <row r="2" spans="1:20" ht="36" customHeight="1">
      <c r="B2" s="178" t="s">
        <v>23</v>
      </c>
      <c r="C2" s="179"/>
      <c r="D2" s="180"/>
      <c r="E2" s="180"/>
      <c r="F2" s="180"/>
      <c r="G2" s="180"/>
      <c r="H2" s="180"/>
      <c r="I2" s="180"/>
      <c r="J2" s="180"/>
      <c r="K2" s="180"/>
      <c r="L2" s="180"/>
      <c r="M2" s="180"/>
      <c r="N2" s="180"/>
      <c r="O2" s="180"/>
      <c r="P2" s="180"/>
      <c r="Q2" s="180"/>
      <c r="R2" s="181"/>
    </row>
    <row r="3" spans="1:20" ht="27" customHeight="1" thickBot="1">
      <c r="B3" s="164" t="s">
        <v>15</v>
      </c>
      <c r="C3" s="165"/>
      <c r="D3" s="166"/>
      <c r="E3" s="166"/>
      <c r="F3" s="166"/>
      <c r="G3" s="166"/>
      <c r="H3" s="166"/>
      <c r="I3" s="166"/>
      <c r="J3" s="166"/>
      <c r="K3" s="166"/>
      <c r="L3" s="166"/>
      <c r="M3" s="166"/>
      <c r="N3" s="166"/>
      <c r="O3" s="166"/>
      <c r="P3" s="166"/>
      <c r="Q3" s="166"/>
      <c r="R3" s="166"/>
    </row>
    <row r="4" spans="1:20" ht="21" customHeight="1" thickBot="1">
      <c r="B4" s="17"/>
      <c r="C4" s="79"/>
      <c r="D4" s="18"/>
      <c r="E4" s="18"/>
      <c r="F4" s="18"/>
      <c r="G4" s="18"/>
      <c r="H4" s="18"/>
      <c r="I4" s="18"/>
      <c r="J4" s="18"/>
      <c r="K4" s="18"/>
      <c r="L4" s="18"/>
      <c r="M4" s="18"/>
      <c r="N4" s="18"/>
      <c r="O4" s="182" t="s">
        <v>13</v>
      </c>
      <c r="P4" s="183"/>
      <c r="Q4" s="183"/>
      <c r="R4" s="183"/>
      <c r="S4" s="183"/>
      <c r="T4" s="30"/>
    </row>
    <row r="5" spans="1:20" s="3" customFormat="1" ht="69" thickBot="1">
      <c r="A5" s="65" t="s">
        <v>9</v>
      </c>
      <c r="B5" s="26" t="s">
        <v>19</v>
      </c>
      <c r="C5" s="66" t="s">
        <v>34</v>
      </c>
      <c r="D5" s="65" t="s">
        <v>16</v>
      </c>
      <c r="E5" s="65" t="s">
        <v>32</v>
      </c>
      <c r="F5" s="65" t="s">
        <v>6</v>
      </c>
      <c r="G5" s="65" t="s">
        <v>5</v>
      </c>
      <c r="H5" s="65" t="s">
        <v>7</v>
      </c>
      <c r="I5" s="65" t="s">
        <v>1</v>
      </c>
      <c r="J5" s="65" t="s">
        <v>2</v>
      </c>
      <c r="K5" s="65" t="s">
        <v>17</v>
      </c>
      <c r="L5" s="65" t="s">
        <v>35</v>
      </c>
      <c r="M5" s="65" t="s">
        <v>18</v>
      </c>
      <c r="N5" s="65" t="s">
        <v>3</v>
      </c>
      <c r="O5" s="24" t="s">
        <v>10</v>
      </c>
      <c r="P5" s="24" t="s">
        <v>11</v>
      </c>
      <c r="Q5" s="24" t="s">
        <v>20</v>
      </c>
      <c r="R5" s="24" t="s">
        <v>12</v>
      </c>
      <c r="S5" s="25" t="s">
        <v>21</v>
      </c>
      <c r="T5" s="31" t="s">
        <v>22</v>
      </c>
    </row>
    <row r="6" spans="1:20" s="3" customFormat="1" ht="44.25" customHeight="1">
      <c r="A6" s="12"/>
      <c r="B6" s="13"/>
      <c r="C6" s="80"/>
      <c r="D6" s="37"/>
      <c r="E6" s="78"/>
      <c r="F6" s="10"/>
      <c r="G6" s="10"/>
      <c r="H6" s="10"/>
      <c r="I6" s="15"/>
      <c r="J6" s="14"/>
      <c r="K6" s="15">
        <f>I6*J6</f>
        <v>0</v>
      </c>
      <c r="L6" s="28"/>
      <c r="M6" s="28"/>
      <c r="N6" s="38">
        <f>K6+L6+M6</f>
        <v>0</v>
      </c>
      <c r="O6" s="32"/>
      <c r="P6" s="19"/>
      <c r="Q6" s="19"/>
      <c r="R6" s="19"/>
      <c r="S6" s="19"/>
      <c r="T6" s="33"/>
    </row>
    <row r="7" spans="1:20" s="3" customFormat="1" ht="52.5" customHeight="1">
      <c r="A7" s="7"/>
      <c r="B7" s="16"/>
      <c r="C7" s="80"/>
      <c r="D7" s="9"/>
      <c r="E7" s="78"/>
      <c r="F7" s="10"/>
      <c r="G7" s="10"/>
      <c r="H7" s="10"/>
      <c r="I7" s="15"/>
      <c r="J7" s="14"/>
      <c r="K7" s="15">
        <f>I7*J7</f>
        <v>0</v>
      </c>
      <c r="L7" s="28"/>
      <c r="M7" s="28"/>
      <c r="N7" s="6">
        <f>K7+L7+M7</f>
        <v>0</v>
      </c>
      <c r="O7" s="32"/>
      <c r="P7" s="19"/>
      <c r="Q7" s="19"/>
      <c r="R7" s="19"/>
      <c r="S7" s="20"/>
      <c r="T7" s="33"/>
    </row>
    <row r="8" spans="1:20" s="3" customFormat="1" ht="46.5" customHeight="1">
      <c r="A8" s="7"/>
      <c r="B8" s="16"/>
      <c r="C8" s="80"/>
      <c r="D8" s="9"/>
      <c r="E8" s="78"/>
      <c r="F8" s="10"/>
      <c r="G8" s="10"/>
      <c r="H8" s="10"/>
      <c r="I8" s="15"/>
      <c r="J8" s="14"/>
      <c r="K8" s="15">
        <f>I8*J8</f>
        <v>0</v>
      </c>
      <c r="L8" s="28"/>
      <c r="M8" s="28"/>
      <c r="N8" s="6">
        <f>K8+L8+M8</f>
        <v>0</v>
      </c>
      <c r="O8" s="32"/>
      <c r="P8" s="19"/>
      <c r="Q8" s="19"/>
      <c r="R8" s="19"/>
      <c r="S8" s="20"/>
      <c r="T8" s="33"/>
    </row>
    <row r="9" spans="1:20" ht="48.75" customHeight="1" thickBot="1">
      <c r="A9" s="21" t="s">
        <v>14</v>
      </c>
      <c r="B9" s="8"/>
      <c r="C9" s="11"/>
      <c r="D9" s="11"/>
      <c r="E9" s="78"/>
      <c r="F9" s="11"/>
      <c r="G9" s="11"/>
      <c r="H9" s="11"/>
      <c r="I9" s="11"/>
      <c r="J9" s="11"/>
      <c r="K9" s="11"/>
      <c r="L9" s="11"/>
      <c r="M9" s="11"/>
      <c r="N9" s="29">
        <f t="shared" ref="N9:S9" si="0" xml:space="preserve"> SUM(N6:N8)</f>
        <v>0</v>
      </c>
      <c r="O9" s="34">
        <f t="shared" si="0"/>
        <v>0</v>
      </c>
      <c r="P9" s="35">
        <f t="shared" si="0"/>
        <v>0</v>
      </c>
      <c r="Q9" s="35">
        <f t="shared" si="0"/>
        <v>0</v>
      </c>
      <c r="R9" s="35">
        <f t="shared" si="0"/>
        <v>0</v>
      </c>
      <c r="S9" s="35">
        <f t="shared" si="0"/>
        <v>0</v>
      </c>
      <c r="T9" s="36"/>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100-000000000000}"/>
  </dataValidations>
  <pageMargins left="0.95" right="0.45" top="1" bottom="1" header="0.3" footer="0.3"/>
  <pageSetup scale="66" orientation="landscape"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
  <sheetViews>
    <sheetView topLeftCell="A2" workbookViewId="0">
      <selection activeCell="A5" sqref="A5:N5"/>
    </sheetView>
  </sheetViews>
  <sheetFormatPr baseColWidth="10" defaultColWidth="11" defaultRowHeight="16"/>
  <cols>
    <col min="1" max="1" width="9.1640625" style="4" customWidth="1"/>
    <col min="2" max="3" width="12.1640625" customWidth="1"/>
    <col min="4" max="5" width="25.83203125" customWidth="1"/>
    <col min="6" max="6" width="7.1640625" customWidth="1"/>
    <col min="7" max="7" width="9.6640625" customWidth="1"/>
    <col min="8" max="8" width="8.5" customWidth="1"/>
    <col min="9" max="9" width="12" customWidth="1"/>
    <col min="10" max="10" width="5.33203125" customWidth="1"/>
    <col min="11" max="11" width="12.1640625" customWidth="1"/>
    <col min="12" max="12" width="11.1640625" customWidth="1"/>
    <col min="13" max="13" width="9" customWidth="1"/>
    <col min="14" max="14" width="14.83203125" customWidth="1"/>
    <col min="15" max="15" width="9" customWidth="1"/>
    <col min="16" max="16" width="9.1640625" customWidth="1"/>
    <col min="17" max="17" width="24.1640625" customWidth="1"/>
  </cols>
  <sheetData>
    <row r="1" spans="1:20">
      <c r="B1" s="188" t="s">
        <v>0</v>
      </c>
      <c r="C1" s="188"/>
      <c r="D1" s="188"/>
      <c r="E1" s="188"/>
      <c r="F1" s="188"/>
      <c r="G1" s="188"/>
      <c r="H1" s="188"/>
      <c r="I1" s="188"/>
      <c r="J1" s="188"/>
      <c r="K1" s="188"/>
      <c r="L1" s="188"/>
    </row>
    <row r="2" spans="1:20">
      <c r="B2" s="187" t="s">
        <v>36</v>
      </c>
      <c r="C2" s="187"/>
      <c r="D2" s="187"/>
      <c r="E2" s="187"/>
      <c r="F2" s="187"/>
      <c r="G2" s="187"/>
      <c r="H2" s="187"/>
      <c r="I2" s="187"/>
      <c r="J2" s="187"/>
      <c r="K2" s="187"/>
      <c r="L2" s="187"/>
    </row>
    <row r="3" spans="1:20" ht="43.75" customHeight="1">
      <c r="B3" s="189" t="s">
        <v>24</v>
      </c>
      <c r="C3" s="190"/>
      <c r="D3" s="191"/>
      <c r="E3" s="191"/>
      <c r="F3" s="191"/>
      <c r="G3" s="191"/>
      <c r="H3" s="191"/>
      <c r="I3" s="191"/>
      <c r="J3" s="191"/>
      <c r="K3" s="191"/>
      <c r="L3" s="191"/>
      <c r="M3" s="191"/>
      <c r="N3" s="191"/>
      <c r="O3" s="191"/>
      <c r="P3" s="191"/>
    </row>
    <row r="4" spans="1:20" ht="55.75" customHeight="1">
      <c r="B4" s="192" t="s">
        <v>8</v>
      </c>
      <c r="C4" s="193"/>
      <c r="D4" s="194"/>
      <c r="E4" s="194"/>
      <c r="F4" s="194"/>
      <c r="G4" s="194"/>
      <c r="H4" s="194"/>
      <c r="I4" s="194"/>
      <c r="J4" s="194"/>
      <c r="K4" s="194"/>
      <c r="L4" s="194"/>
      <c r="M4" s="194"/>
      <c r="N4" s="194"/>
      <c r="O4" s="194"/>
      <c r="P4" s="194"/>
    </row>
    <row r="5" spans="1:20" s="40" customFormat="1" ht="31.75" customHeight="1">
      <c r="A5" s="171"/>
      <c r="B5" s="171"/>
      <c r="C5" s="171"/>
      <c r="D5" s="171"/>
      <c r="E5" s="171"/>
      <c r="F5" s="171"/>
      <c r="G5" s="171"/>
      <c r="H5" s="171"/>
      <c r="I5" s="171"/>
      <c r="J5" s="171"/>
      <c r="K5" s="171"/>
      <c r="L5" s="171"/>
      <c r="M5" s="171"/>
      <c r="N5" s="171"/>
      <c r="O5" s="195" t="s">
        <v>13</v>
      </c>
      <c r="P5" s="195"/>
      <c r="Q5" s="195"/>
      <c r="R5" s="195"/>
      <c r="S5" s="195"/>
    </row>
    <row r="6" spans="1:20" s="23" customFormat="1" ht="52">
      <c r="A6" s="65" t="s">
        <v>25</v>
      </c>
      <c r="B6" s="66" t="s">
        <v>27</v>
      </c>
      <c r="C6" s="66" t="s">
        <v>34</v>
      </c>
      <c r="D6" s="67" t="s">
        <v>29</v>
      </c>
      <c r="E6" s="67" t="s">
        <v>32</v>
      </c>
      <c r="F6" s="65" t="s">
        <v>6</v>
      </c>
      <c r="G6" s="65" t="s">
        <v>5</v>
      </c>
      <c r="H6" s="65" t="s">
        <v>7</v>
      </c>
      <c r="I6" s="65" t="s">
        <v>1</v>
      </c>
      <c r="J6" s="65" t="s">
        <v>26</v>
      </c>
      <c r="K6" s="68" t="s">
        <v>17</v>
      </c>
      <c r="L6" s="65" t="s">
        <v>35</v>
      </c>
      <c r="M6" s="65" t="s">
        <v>18</v>
      </c>
      <c r="N6" s="65" t="s">
        <v>3</v>
      </c>
      <c r="O6" s="22" t="s">
        <v>10</v>
      </c>
      <c r="P6" s="22" t="s">
        <v>11</v>
      </c>
      <c r="Q6" s="22" t="s">
        <v>20</v>
      </c>
      <c r="R6" s="22" t="s">
        <v>12</v>
      </c>
      <c r="S6" s="22" t="s">
        <v>21</v>
      </c>
      <c r="T6" s="27" t="s">
        <v>22</v>
      </c>
    </row>
    <row r="7" spans="1:20" s="40" customFormat="1" ht="14">
      <c r="A7" s="39"/>
      <c r="B7" s="56"/>
      <c r="C7" s="56"/>
      <c r="D7" s="44"/>
      <c r="E7" s="44"/>
      <c r="F7" s="45"/>
      <c r="G7" s="45"/>
      <c r="H7" s="45"/>
      <c r="I7" s="49"/>
      <c r="J7" s="39"/>
      <c r="K7" s="50"/>
      <c r="L7" s="50"/>
      <c r="M7" s="50"/>
      <c r="N7" s="51"/>
      <c r="O7" s="52"/>
      <c r="P7" s="54"/>
      <c r="Q7" s="41"/>
      <c r="R7" s="41"/>
      <c r="S7" s="55"/>
    </row>
    <row r="8" spans="1:20" s="40" customFormat="1" ht="14">
      <c r="A8" s="39"/>
      <c r="B8" s="56"/>
      <c r="C8" s="56"/>
      <c r="D8" s="44"/>
      <c r="E8" s="44"/>
      <c r="F8" s="45"/>
      <c r="G8" s="45"/>
      <c r="H8" s="45"/>
      <c r="I8" s="49"/>
      <c r="J8" s="39"/>
      <c r="K8" s="50"/>
      <c r="L8" s="50"/>
      <c r="M8" s="50"/>
      <c r="N8" s="51"/>
      <c r="O8" s="52"/>
      <c r="P8" s="54"/>
      <c r="Q8" s="41"/>
      <c r="R8" s="41"/>
      <c r="S8" s="55"/>
    </row>
    <row r="9" spans="1:20" s="40" customFormat="1" ht="14">
      <c r="A9" s="39"/>
      <c r="B9" s="57"/>
      <c r="C9" s="57"/>
      <c r="D9" s="44"/>
      <c r="E9" s="44"/>
      <c r="F9" s="45"/>
      <c r="G9" s="45"/>
      <c r="H9" s="44"/>
      <c r="I9" s="47"/>
      <c r="J9" s="46"/>
      <c r="K9" s="50"/>
      <c r="L9" s="50"/>
      <c r="M9" s="50"/>
      <c r="N9" s="51"/>
      <c r="O9" s="52"/>
      <c r="P9" s="54"/>
      <c r="Q9" s="41"/>
      <c r="R9" s="41"/>
      <c r="S9" s="55"/>
    </row>
    <row r="10" spans="1:20" s="23" customFormat="1" ht="20.25" customHeight="1">
      <c r="A10" s="39"/>
      <c r="B10" s="57"/>
      <c r="C10" s="57"/>
      <c r="D10" s="44"/>
      <c r="E10" s="44"/>
      <c r="F10" s="45"/>
      <c r="G10" s="45"/>
      <c r="H10" s="44"/>
      <c r="I10" s="47"/>
      <c r="J10" s="48"/>
      <c r="K10" s="50"/>
      <c r="L10" s="50"/>
      <c r="M10" s="50"/>
      <c r="N10" s="51"/>
      <c r="O10" s="22"/>
      <c r="P10" s="22"/>
      <c r="Q10" s="22"/>
      <c r="R10" s="22"/>
      <c r="S10" s="55"/>
    </row>
    <row r="11" spans="1:20" s="40" customFormat="1" ht="15" thickBot="1">
      <c r="A11" s="39"/>
      <c r="B11" s="57"/>
      <c r="C11" s="57"/>
      <c r="D11" s="44"/>
      <c r="E11" s="44"/>
      <c r="F11" s="45"/>
      <c r="G11" s="45"/>
      <c r="H11" s="44"/>
      <c r="I11" s="47"/>
      <c r="J11" s="46"/>
      <c r="K11" s="50"/>
      <c r="L11" s="50"/>
      <c r="M11" s="50"/>
      <c r="N11" s="51"/>
      <c r="O11" s="184" t="s">
        <v>30</v>
      </c>
      <c r="P11" s="185"/>
      <c r="Q11" s="185"/>
      <c r="R11" s="185"/>
      <c r="S11" s="186"/>
    </row>
    <row r="12" spans="1:20" s="64" customFormat="1" ht="28" customHeight="1" thickBot="1">
      <c r="A12" s="174" t="s">
        <v>28</v>
      </c>
      <c r="B12" s="175"/>
      <c r="C12" s="175"/>
      <c r="D12" s="175"/>
      <c r="E12" s="175"/>
      <c r="F12" s="175"/>
      <c r="G12" s="175"/>
      <c r="H12" s="175"/>
      <c r="I12" s="175"/>
      <c r="J12" s="175"/>
      <c r="K12" s="175"/>
      <c r="L12" s="175"/>
      <c r="M12" s="176"/>
      <c r="N12" s="60">
        <f>SUM(N7:N11)</f>
        <v>0</v>
      </c>
      <c r="O12" s="61"/>
      <c r="P12" s="62"/>
      <c r="Q12" s="62"/>
      <c r="R12" s="62"/>
      <c r="S12" s="63"/>
    </row>
    <row r="13" spans="1:20">
      <c r="L13" s="69" t="s">
        <v>4</v>
      </c>
    </row>
  </sheetData>
  <mergeCells count="8">
    <mergeCell ref="O11:S11"/>
    <mergeCell ref="A12:M12"/>
    <mergeCell ref="B2:L2"/>
    <mergeCell ref="B1:L1"/>
    <mergeCell ref="B3:P3"/>
    <mergeCell ref="B4:P4"/>
    <mergeCell ref="A5:N5"/>
    <mergeCell ref="O5:S5"/>
  </mergeCells>
  <phoneticPr fontId="2" type="noConversion"/>
  <dataValidations count="1">
    <dataValidation allowBlank="1" showInputMessage="1" showErrorMessage="1" promptTitle="Enter Justification" sqref="E7" xr:uid="{00000000-0002-0000-0200-000000000000}"/>
  </dataValidations>
  <pageMargins left="1" right="0.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 and EnhLottery</vt:lpstr>
      <vt:lpstr>CTE</vt:lpstr>
      <vt:lpstr>Other</vt:lpstr>
      <vt:lpstr>Emergency Requests</vt:lpstr>
      <vt:lpstr>Big Ticket Item List</vt:lpstr>
      <vt:lpstr>'Emergency Requests'!Print_Area</vt:lpstr>
    </vt:vector>
  </TitlesOfParts>
  <Company>FHDA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Coleen Lee-Wheat</dc:creator>
  <cp:lastModifiedBy>Microsoft Office User</cp:lastModifiedBy>
  <cp:lastPrinted>2019-11-14T21:13:43Z</cp:lastPrinted>
  <dcterms:created xsi:type="dcterms:W3CDTF">2016-03-02T05:06:15Z</dcterms:created>
  <dcterms:modified xsi:type="dcterms:W3CDTF">2022-01-28T00:22:19Z</dcterms:modified>
</cp:coreProperties>
</file>